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CEILING.PRECISE" hidden="1">#NAME?</definedName>
    <definedName name="_xlnm.Print_Titles" localSheetId="0">'Приложение 1'!$7:$8</definedName>
  </definedNames>
  <calcPr calcMode="manual" fullCalcOnLoad="1"/>
</workbook>
</file>

<file path=xl/sharedStrings.xml><?xml version="1.0" encoding="utf-8"?>
<sst xmlns="http://schemas.openxmlformats.org/spreadsheetml/2006/main" count="498" uniqueCount="323">
  <si>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</si>
  <si>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</si>
  <si>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</si>
  <si>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</si>
  <si>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</si>
  <si>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</si>
  <si>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</si>
  <si>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</si>
  <si>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</si>
  <si>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</si>
  <si>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</si>
  <si>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</si>
  <si>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</si>
  <si>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</si>
  <si>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</si>
  <si>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</si>
  <si>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</si>
  <si>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</si>
  <si>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</si>
  <si>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</si>
  <si>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</si>
  <si>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</si>
  <si>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</si>
  <si>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</si>
  <si>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</si>
  <si>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</si>
  <si>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</si>
  <si>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</si>
  <si>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</si>
  <si>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</si>
  <si>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</si>
  <si>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</si>
  <si>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</si>
  <si>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</si>
  <si>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</si>
  <si>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</si>
  <si>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</si>
  <si>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</si>
  <si>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</si>
  <si>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</si>
  <si>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</si>
  <si>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</si>
  <si>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</si>
  <si>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</si>
  <si>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</si>
  <si>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</si>
  <si>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</si>
  <si>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</si>
  <si>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</si>
  <si>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</si>
  <si>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</si>
  <si>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</si>
  <si>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</si>
  <si>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</si>
  <si>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</si>
  <si>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</si>
  <si>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</si>
  <si>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</si>
  <si>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</si>
  <si>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</si>
  <si>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</si>
  <si>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</si>
  <si>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</si>
  <si>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</si>
  <si>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</si>
  <si>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</si>
  <si>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</si>
  <si>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</si>
  <si>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</si>
  <si>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</si>
  <si>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</si>
  <si>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</si>
  <si>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</si>
  <si>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</si>
  <si>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</si>
  <si>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</si>
  <si>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</si>
  <si>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</si>
  <si>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</si>
  <si>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</si>
  <si>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</si>
  <si>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</si>
  <si>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</si>
  <si>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</si>
  <si>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</si>
  <si>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</si>
  <si>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</si>
  <si>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</si>
  <si>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</si>
  <si>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</si>
  <si>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</si>
  <si>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</si>
  <si>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</si>
  <si>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</si>
  <si>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</si>
  <si>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</si>
  <si>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</si>
  <si>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</si>
  <si>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</si>
  <si>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</si>
  <si>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</si>
  <si>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</si>
  <si>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</si>
  <si>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</si>
  <si>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</si>
  <si>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</si>
  <si>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</si>
  <si>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</si>
  <si>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</si>
  <si>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</si>
  <si>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</si>
  <si>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</si>
  <si>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</si>
  <si>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</si>
  <si>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</si>
  <si>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</si>
  <si>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</si>
  <si>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</si>
  <si>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</si>
  <si>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</si>
  <si>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</si>
  <si>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</si>
  <si>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</si>
  <si>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</si>
  <si>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</si>
  <si>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</si>
  <si>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</si>
  <si>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</si>
  <si>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</si>
  <si>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</si>
  <si>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</si>
  <si>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</si>
  <si>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</si>
  <si>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</si>
  <si>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</si>
  <si>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</si>
  <si>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</si>
  <si>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</si>
  <si>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</si>
  <si>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</si>
  <si>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</si>
  <si>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</si>
  <si>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</si>
  <si>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</si>
  <si>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</si>
  <si>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</si>
  <si>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</si>
  <si>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</si>
  <si>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</si>
  <si>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</si>
  <si>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</si>
  <si>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</si>
  <si>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</si>
  <si>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</si>
  <si>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</si>
  <si>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</si>
  <si>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</si>
  <si>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</si>
  <si>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</si>
  <si>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</si>
  <si>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</si>
  <si>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</si>
  <si>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</si>
  <si>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</si>
  <si>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</si>
  <si>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</si>
  <si>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</si>
  <si>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</si>
  <si>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</si>
  <si>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</si>
  <si>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</si>
  <si>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</si>
  <si>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</si>
  <si>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</si>
  <si>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</si>
  <si>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</si>
  <si>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</si>
  <si>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</si>
  <si>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</si>
  <si>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</si>
  <si>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</si>
  <si>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</si>
  <si>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</si>
  <si>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</si>
  <si>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</si>
  <si>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</si>
  <si>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</si>
  <si>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</si>
  <si>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</si>
  <si>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</si>
  <si>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</si>
  <si>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</si>
  <si>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</si>
  <si>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</si>
  <si>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</si>
  <si>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</si>
  <si>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</si>
  <si>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</si>
  <si>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</si>
  <si>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</si>
  <si>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</si>
  <si>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</si>
  <si>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</si>
  <si>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</si>
  <si>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</si>
  <si>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</si>
  <si>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</si>
  <si>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</si>
  <si>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</si>
  <si>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</si>
  <si>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</si>
  <si>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</si>
  <si>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</si>
  <si>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</si>
  <si>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</si>
  <si>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</si>
  <si>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</si>
  <si>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</si>
  <si>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</si>
  <si>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</si>
  <si>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</si>
  <si>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</si>
  <si>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</si>
  <si>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</si>
  <si>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</si>
  <si>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</si>
  <si>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</si>
  <si>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</si>
  <si>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</si>
  <si>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</si>
  <si>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</si>
  <si>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</si>
  <si>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</si>
  <si>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</si>
  <si>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</si>
  <si>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</si>
  <si>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</si>
  <si>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</si>
  <si>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</si>
  <si>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</si>
  <si>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</si>
  <si>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</si>
  <si>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</si>
  <si>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</si>
  <si>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</si>
  <si>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</si>
  <si>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</si>
  <si>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</si>
  <si>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</si>
  <si>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</si>
  <si>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</si>
  <si>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</si>
  <si>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</si>
  <si>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</si>
  <si>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</si>
  <si>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</si>
  <si>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</si>
  <si>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</si>
  <si>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</si>
  <si>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</si>
  <si>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</si>
  <si>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</si>
  <si>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Раздольевское сельское поселение</t>
  </si>
  <si>
    <t xml:space="preserve">                  (муниципальный район, городской округ, городское поселение, сельское поселение)</t>
  </si>
  <si>
    <t>8. Бюджет муниципального образования                                                                                            ( по муниципальному поселению)</t>
  </si>
  <si>
    <t>Бюджетная обеспеченность по доходам на 1 жителя муниципального района(поселения)</t>
  </si>
  <si>
    <t>Бюджетная обеспеченность по расходам на 1 жителя муниципального района (поселения)</t>
  </si>
  <si>
    <t>Муниципальное образование, адрес  МО Раздольевское СП 188733, д.Раздолье Приозерский район,ЛО ул.Центральная д.1</t>
  </si>
  <si>
    <t xml:space="preserve">на территории  МО Раздольевское сельское поселение МО Приозерский муниципальный район Ленинградской области </t>
  </si>
  <si>
    <t>чел. (оценка)</t>
  </si>
  <si>
    <t>Налоги на товары, работы, услуги</t>
  </si>
  <si>
    <t>РЕАЛИЗАЦИЯ МУНИЦИПАЛЬНЫХ ПРОГРАММ</t>
  </si>
  <si>
    <t xml:space="preserve"> 6 мес. 2014 г. отчет</t>
  </si>
  <si>
    <t xml:space="preserve"> 3 мес. 2015 г. отчет</t>
  </si>
  <si>
    <t>Объем запланированных средств на  2015 г.</t>
  </si>
  <si>
    <t>Ремонт автомобильной дороги по ул. Береговая на участке от д.3 до д.7 дер.Раздолье</t>
  </si>
  <si>
    <t>2/9</t>
  </si>
  <si>
    <t>13,7</t>
  </si>
  <si>
    <t xml:space="preserve"> Ленинградской области за январь-сентябрь 2015 г.</t>
  </si>
  <si>
    <t>январь - сентябрь    2015 года</t>
  </si>
  <si>
    <t>Проектирование и строительство распределительного газопровода дер. Раздолье</t>
  </si>
  <si>
    <t>Объем  выделенных средств в рамках программы за январь-сентябрь 2015 г.</t>
  </si>
  <si>
    <t>Строительство инженерной и транспортной инфраструктуры на объекте: массив № 2 малоэтажной жилой застройки по адресу: д.Раздолье, Приозерский р-он, Ленинградской обл.</t>
  </si>
  <si>
    <t>Проектирование строительства инженерной и транспортной инфраструктуры на объекте: массив № 1 малоэтажной жилой застройки по адресу: д.Раздолье, Приозерский р-он, Ленинградской обл.</t>
  </si>
  <si>
    <t>январь-декабрь 2015 г. отчет</t>
  </si>
  <si>
    <t>за январь-декабрь 2015 года</t>
  </si>
  <si>
    <t xml:space="preserve"> Ленинградской области за январь-декабрь 2015 г.</t>
  </si>
  <si>
    <t xml:space="preserve"> 2015 г. отчет</t>
  </si>
  <si>
    <t xml:space="preserve">Муниципальная программа «Обеспечение качественным жильем граждан на территории муниципального образования Раздольевское сельское поселение муниципального образования Приозерский муниципальный район Ленинградской области на 2015 год» </t>
  </si>
  <si>
    <t>Создание условий для приведения обектов коммунальной инфраструкты в соответствие со стандартами качества, обеспечивающимикомфортныу условия проживания граждан (потребителей услуг) и развитие систем коммунальной инфраструктуры на территории муниципального образования раздольевское сельское поселение</t>
  </si>
  <si>
    <t>Муниципальная программа «Обеспечение устойчивого функционирования и развития коммунальной инфраструктуры и повышение энергоэффективности в муниципальном образовании Раздольевское сельское поселения на 2015 год»</t>
  </si>
  <si>
    <t>Прохождение государственной экспертизы по проекту строительства распределит.газопровода д.Раздолье</t>
  </si>
  <si>
    <t>Водоснабжение и водоотведение муниципального образования МО Раздольевское Сп</t>
  </si>
  <si>
    <t>Проверка сметной документации по объекту: капитальный ремонт наружных сетей водопровода по ул. Береговая, ул. Урожайная д. Раздолье</t>
  </si>
  <si>
    <t>Разработка проектно-сметной документации по объекту: «Водоснабжение д. Раздолье Приозерского района Ленинградской области»</t>
  </si>
  <si>
    <t>Субсидия юридическому лицу оказывающему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</si>
  <si>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Создание комфортных условий жизнедеятельности в сельской местности;                                                                        обеспечение населения природным газом , чистой водой, отвечающей требованиям СНиП, и качественными бытовыми услугами.
</t>
  </si>
  <si>
    <t>Муниципальная программа «Благоустройство и развитие территории муниципального образования Раздольевское  сельское поселение муниципального образования Приозерский муниципальный  район Ленинградской области на 2015 год»</t>
  </si>
  <si>
    <t>Обслуживание  уличного освещения МО Раздольевское  СП</t>
  </si>
  <si>
    <t>Обслуживание уличного освещения</t>
  </si>
  <si>
    <t>Ремонт линии уличного освещения пер. Речной д. Борисово</t>
  </si>
  <si>
    <t>Санитарное содержание территории МО Раздольевское  СП</t>
  </si>
  <si>
    <t>Сбор и вывоз ТБО, содержание территории</t>
  </si>
  <si>
    <t>Приобретение контейнеров для сбора ТБО</t>
  </si>
  <si>
    <t>Окос травы на поселковой территории и содержание газонов, приобретение расходных материалов, ГСМ, запчасти для косилок</t>
  </si>
  <si>
    <t>Благоустройство детской площадки в д.Бережок</t>
  </si>
  <si>
    <t>Комплексное благоустройство населённых пунктов МО Раздольевское  СП</t>
  </si>
  <si>
    <t>Уход и устройство (земля) клумб, покраска малых форм, детских площадок – школьная бригада</t>
  </si>
  <si>
    <t>Муниципальная программа «Развитие автомобильных дорог муниципального образования Раздольевское сельское поселение муниципального образования Приозерский муниципальный район Ленинградской области на 2015 год»</t>
  </si>
  <si>
    <t xml:space="preserve">Совершенствование системы комплексного благоустройства муниципального образования Раздольевское сельское поселение.  Повышение уровня внешнего благоустройства и санитарного содержания территории муниципального образования </t>
  </si>
  <si>
    <t>Обеспечение устойчивого функционирования и развития   автомобильных дорог для увеличения мобильности и улучшения качества жизни населения, стабильного экономического роста экономики, повышения инвестиционной привлекательности  и транспортной  доступности населенных пунктов муниципального образования Раздольевского сельского поселения</t>
  </si>
  <si>
    <t>Капитальный ремонт и ремонт автомобильных дорог и придомовой территории  МО Раздольевское  СП</t>
  </si>
  <si>
    <t>Паспортизация дорог местного значения на территории МО</t>
  </si>
  <si>
    <t>Муниципальная программа «Развитие культуры и физической культуры в муниципальном образовании Раздольевское сельское поселение на 2015 год»</t>
  </si>
  <si>
    <t>«Организация культурно - досуговой деятельности на территории МО Раздольевское сельское поселение на 2015 год»</t>
  </si>
  <si>
    <t>Обеспечение деятельности учреждения</t>
  </si>
  <si>
    <t>Организация и проведение культурно - массовых мероприятий</t>
  </si>
  <si>
    <t>«Развитие и модернизация библиотечного дела в МО Раздольевское сельское поселение на 2015 год»</t>
  </si>
  <si>
    <t>«Развитие физической культуры в МО Раздольевское сельское поселение на 2015 год»</t>
  </si>
  <si>
    <t>Газификация МО Раздольевское СП</t>
  </si>
  <si>
    <t xml:space="preserve"> 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 МО Раздольевское СП</t>
  </si>
  <si>
    <t>«Сохранение и развитие народной культуры и самодеятельного творчества в МО Раздольевское сельское поселение на 2015 год»</t>
  </si>
  <si>
    <t>43/92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</si>
</sst>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_ ;\-0.00\ "/>
    <numFmt numFmtId="170" formatCode="0.0%"/>
    <numFmt numFmtId="171" formatCode="0.000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33" fillId="32" borderId="10" xfId="0" applyFont="1" applyFill="1" applyBorder="1" applyAlignment="1">
      <alignment vertical="center" wrapText="1"/>
    </xf>
    <xf numFmtId="0" fontId="28" fillId="0" borderId="0" xfId="0" applyFont="1" applyAlignment="1">
      <alignment horizontal="right" vertical="top"/>
    </xf>
    <xf numFmtId="0" fontId="34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3" fillId="32" borderId="17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vertical="center" wrapText="1"/>
    </xf>
    <xf numFmtId="0" fontId="33" fillId="32" borderId="17" xfId="0" applyFont="1" applyFill="1" applyBorder="1" applyAlignment="1">
      <alignment horizontal="left" vertical="center" wrapText="1"/>
    </xf>
    <xf numFmtId="0" fontId="34" fillId="32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3" fillId="32" borderId="37" xfId="0" applyFont="1" applyFill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wrapText="1"/>
    </xf>
    <xf numFmtId="0" fontId="33" fillId="32" borderId="18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vertical="center" wrapText="1"/>
    </xf>
    <xf numFmtId="0" fontId="37" fillId="0" borderId="16" xfId="0" applyFont="1" applyBorder="1" applyAlignment="1">
      <alignment horizontal="justify" vertical="center" wrapText="1"/>
    </xf>
    <xf numFmtId="0" fontId="13" fillId="0" borderId="31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33" fillId="32" borderId="17" xfId="0" applyFont="1" applyFill="1" applyBorder="1" applyAlignment="1">
      <alignment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33" fillId="32" borderId="15" xfId="0" applyFont="1" applyFill="1" applyBorder="1" applyAlignment="1">
      <alignment horizontal="center" vertical="center" wrapText="1"/>
    </xf>
    <xf numFmtId="0" fontId="33" fillId="32" borderId="18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top" wrapText="1"/>
    </xf>
    <xf numFmtId="0" fontId="22" fillId="0" borderId="40" xfId="0" applyFont="1" applyBorder="1" applyAlignment="1">
      <alignment/>
    </xf>
    <xf numFmtId="0" fontId="34" fillId="32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0" fillId="0" borderId="27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1" fillId="0" borderId="29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justify"/>
    </xf>
    <xf numFmtId="0" fontId="10" fillId="0" borderId="43" xfId="0" applyFont="1" applyBorder="1" applyAlignment="1">
      <alignment horizontal="left" vertical="justify"/>
    </xf>
    <xf numFmtId="0" fontId="10" fillId="0" borderId="44" xfId="0" applyFont="1" applyBorder="1" applyAlignment="1">
      <alignment horizontal="left" vertical="justify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5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3" fillId="32" borderId="5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4" fillId="32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4" fillId="32" borderId="28" xfId="0" applyFont="1" applyFill="1" applyBorder="1" applyAlignment="1">
      <alignment horizontal="left" vertical="center" wrapText="1" indent="4"/>
    </xf>
    <xf numFmtId="0" fontId="34" fillId="32" borderId="19" xfId="0" applyFont="1" applyFill="1" applyBorder="1" applyAlignment="1">
      <alignment horizontal="left" vertical="center" wrapText="1" indent="4"/>
    </xf>
    <xf numFmtId="0" fontId="37" fillId="0" borderId="3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3" fillId="32" borderId="56" xfId="0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left" vertical="center" wrapText="1"/>
    </xf>
    <xf numFmtId="0" fontId="33" fillId="32" borderId="13" xfId="0" applyFont="1" applyFill="1" applyBorder="1" applyAlignment="1">
      <alignment horizontal="left"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3" fillId="32" borderId="57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3" fillId="33" borderId="49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/>
    </xf>
    <xf numFmtId="0" fontId="25" fillId="33" borderId="5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26" fillId="33" borderId="10" xfId="0" applyNumberFormat="1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4">
      <selection activeCell="H25" sqref="H25"/>
    </sheetView>
  </sheetViews>
  <sheetFormatPr defaultColWidth="8.875" defaultRowHeight="12.75"/>
  <cols>
    <col min="1" max="1" width="5.00390625" style="10" customWidth="1"/>
    <col min="2" max="2" width="48.75390625" style="1" customWidth="1"/>
    <col min="3" max="3" width="14.375" style="10" customWidth="1"/>
    <col min="4" max="4" width="11.25390625" style="265" customWidth="1"/>
    <col min="5" max="5" width="11.625" style="265" customWidth="1"/>
    <col min="6" max="16384" width="8.875" style="1" customWidth="1"/>
  </cols>
  <sheetData>
    <row r="1" spans="1:5" ht="13.5" customHeight="1">
      <c r="A1" s="213" t="s">
        <v>81</v>
      </c>
      <c r="B1" s="213"/>
      <c r="C1" s="213"/>
      <c r="D1" s="213"/>
      <c r="E1" s="213"/>
    </row>
    <row r="2" spans="1:5" ht="17.25" customHeight="1">
      <c r="A2" s="214" t="s">
        <v>49</v>
      </c>
      <c r="B2" s="214"/>
      <c r="C2" s="214"/>
      <c r="D2" s="214"/>
      <c r="E2" s="214"/>
    </row>
    <row r="3" spans="1:5" ht="17.25" customHeight="1">
      <c r="A3" s="214" t="s">
        <v>262</v>
      </c>
      <c r="B3" s="214"/>
      <c r="C3" s="214"/>
      <c r="D3" s="214"/>
      <c r="E3" s="214"/>
    </row>
    <row r="4" spans="1:5" ht="13.5" customHeight="1">
      <c r="A4" s="204" t="s">
        <v>263</v>
      </c>
      <c r="B4" s="204"/>
      <c r="C4" s="204"/>
      <c r="D4" s="204"/>
      <c r="E4" s="204"/>
    </row>
    <row r="5" spans="1:5" ht="17.25" customHeight="1">
      <c r="A5" s="215" t="s">
        <v>286</v>
      </c>
      <c r="B5" s="215"/>
      <c r="C5" s="215"/>
      <c r="D5" s="215"/>
      <c r="E5" s="215"/>
    </row>
    <row r="6" ht="13.5" customHeight="1" thickBot="1"/>
    <row r="7" spans="1:5" ht="24" customHeight="1">
      <c r="A7" s="202" t="s">
        <v>0</v>
      </c>
      <c r="B7" s="205" t="s">
        <v>1</v>
      </c>
      <c r="C7" s="211" t="s">
        <v>82</v>
      </c>
      <c r="D7" s="266" t="s">
        <v>287</v>
      </c>
      <c r="E7" s="267" t="s">
        <v>189</v>
      </c>
    </row>
    <row r="8" spans="1:5" ht="30" customHeight="1" thickBot="1">
      <c r="A8" s="203"/>
      <c r="B8" s="206"/>
      <c r="C8" s="212"/>
      <c r="D8" s="268"/>
      <c r="E8" s="269"/>
    </row>
    <row r="9" spans="1:5" ht="15" customHeight="1" thickBot="1">
      <c r="A9" s="193" t="s">
        <v>83</v>
      </c>
      <c r="B9" s="194"/>
      <c r="C9" s="194"/>
      <c r="D9" s="185"/>
      <c r="E9" s="186"/>
    </row>
    <row r="10" spans="1:5" ht="25.5">
      <c r="A10" s="18" t="s">
        <v>2</v>
      </c>
      <c r="B10" s="31" t="s">
        <v>164</v>
      </c>
      <c r="C10" s="17" t="s">
        <v>269</v>
      </c>
      <c r="D10" s="270">
        <v>1706</v>
      </c>
      <c r="E10" s="271">
        <v>104</v>
      </c>
    </row>
    <row r="11" spans="1:5" ht="12.75">
      <c r="A11" s="19" t="s">
        <v>4</v>
      </c>
      <c r="B11" s="4" t="s">
        <v>190</v>
      </c>
      <c r="C11" s="5" t="s">
        <v>3</v>
      </c>
      <c r="D11" s="272">
        <v>14</v>
      </c>
      <c r="E11" s="273">
        <v>52</v>
      </c>
    </row>
    <row r="12" spans="1:5" ht="12.75">
      <c r="A12" s="19" t="s">
        <v>5</v>
      </c>
      <c r="B12" s="4" t="s">
        <v>84</v>
      </c>
      <c r="C12" s="5" t="s">
        <v>3</v>
      </c>
      <c r="D12" s="272">
        <v>17</v>
      </c>
      <c r="E12" s="273">
        <v>121</v>
      </c>
    </row>
    <row r="13" spans="1:5" ht="12.75">
      <c r="A13" s="19" t="s">
        <v>57</v>
      </c>
      <c r="B13" s="4" t="s">
        <v>162</v>
      </c>
      <c r="C13" s="5" t="s">
        <v>3</v>
      </c>
      <c r="D13" s="272"/>
      <c r="E13" s="273"/>
    </row>
    <row r="14" spans="1:5" ht="12.75">
      <c r="A14" s="20" t="s">
        <v>75</v>
      </c>
      <c r="B14" s="4" t="s">
        <v>90</v>
      </c>
      <c r="C14" s="83" t="s">
        <v>219</v>
      </c>
      <c r="D14" s="272">
        <f>_xlfn.CEILING.PRECISE(1000/D10*D11,0.1)</f>
        <v>8.3</v>
      </c>
      <c r="E14" s="273">
        <v>50</v>
      </c>
    </row>
    <row r="15" spans="1:5" ht="12.75">
      <c r="A15" s="19" t="s">
        <v>74</v>
      </c>
      <c r="B15" s="4" t="s">
        <v>91</v>
      </c>
      <c r="C15" s="83" t="s">
        <v>219</v>
      </c>
      <c r="D15" s="272">
        <f>_xlfn.CEILING.PRECISE(1000/D10*D12,0.1)</f>
        <v>10</v>
      </c>
      <c r="E15" s="273">
        <v>118</v>
      </c>
    </row>
    <row r="16" spans="1:5" ht="12.75">
      <c r="A16" s="20" t="s">
        <v>76</v>
      </c>
      <c r="B16" s="4" t="s">
        <v>92</v>
      </c>
      <c r="C16" s="83" t="s">
        <v>219</v>
      </c>
      <c r="D16" s="272"/>
      <c r="E16" s="273"/>
    </row>
    <row r="17" spans="1:5" ht="13.5" customHeight="1" thickBot="1">
      <c r="A17" s="21" t="s">
        <v>161</v>
      </c>
      <c r="B17" s="28" t="s">
        <v>77</v>
      </c>
      <c r="C17" s="83" t="s">
        <v>219</v>
      </c>
      <c r="D17" s="274"/>
      <c r="E17" s="275"/>
    </row>
    <row r="18" spans="1:5" ht="15" customHeight="1" thickBot="1">
      <c r="A18" s="193" t="s">
        <v>220</v>
      </c>
      <c r="B18" s="194"/>
      <c r="C18" s="194"/>
      <c r="D18" s="194"/>
      <c r="E18" s="195"/>
    </row>
    <row r="19" spans="1:5" ht="25.5" customHeight="1">
      <c r="A19" s="174" t="s">
        <v>50</v>
      </c>
      <c r="B19" s="114" t="s">
        <v>199</v>
      </c>
      <c r="C19" s="115" t="s">
        <v>3</v>
      </c>
      <c r="D19" s="276">
        <f>D21+D23+D26+D28+D30+D31</f>
        <v>232</v>
      </c>
      <c r="E19" s="277">
        <v>102</v>
      </c>
    </row>
    <row r="20" spans="1:5" ht="11.25" customHeight="1">
      <c r="A20" s="182"/>
      <c r="B20" s="166" t="s">
        <v>226</v>
      </c>
      <c r="C20" s="167"/>
      <c r="D20" s="167"/>
      <c r="E20" s="168"/>
    </row>
    <row r="21" spans="1:5" ht="12.75">
      <c r="A21" s="182"/>
      <c r="B21" s="7" t="s">
        <v>25</v>
      </c>
      <c r="C21" s="90" t="s">
        <v>3</v>
      </c>
      <c r="D21" s="272">
        <v>128</v>
      </c>
      <c r="E21" s="273">
        <v>100</v>
      </c>
    </row>
    <row r="22" spans="1:5" ht="12.75">
      <c r="A22" s="182"/>
      <c r="B22" s="7" t="s">
        <v>26</v>
      </c>
      <c r="C22" s="90" t="s">
        <v>3</v>
      </c>
      <c r="D22" s="272"/>
      <c r="E22" s="273"/>
    </row>
    <row r="23" spans="1:5" ht="12.75">
      <c r="A23" s="182"/>
      <c r="B23" s="7" t="s">
        <v>20</v>
      </c>
      <c r="C23" s="90" t="s">
        <v>3</v>
      </c>
      <c r="D23" s="272">
        <v>10</v>
      </c>
      <c r="E23" s="273">
        <v>100</v>
      </c>
    </row>
    <row r="24" spans="1:5" ht="12.75" customHeight="1">
      <c r="A24" s="182"/>
      <c r="B24" s="7" t="s">
        <v>27</v>
      </c>
      <c r="C24" s="90" t="s">
        <v>3</v>
      </c>
      <c r="D24" s="272"/>
      <c r="E24" s="273"/>
    </row>
    <row r="25" spans="1:5" ht="12.75">
      <c r="A25" s="182"/>
      <c r="B25" s="7" t="s">
        <v>19</v>
      </c>
      <c r="C25" s="90" t="s">
        <v>3</v>
      </c>
      <c r="D25" s="272"/>
      <c r="E25" s="273"/>
    </row>
    <row r="26" spans="1:5" ht="37.5" customHeight="1">
      <c r="A26" s="182"/>
      <c r="B26" s="7" t="s">
        <v>28</v>
      </c>
      <c r="C26" s="90" t="s">
        <v>3</v>
      </c>
      <c r="D26" s="272">
        <v>20</v>
      </c>
      <c r="E26" s="273">
        <v>125</v>
      </c>
    </row>
    <row r="27" spans="1:5" ht="12.75">
      <c r="A27" s="182"/>
      <c r="B27" s="7" t="s">
        <v>29</v>
      </c>
      <c r="C27" s="90" t="s">
        <v>3</v>
      </c>
      <c r="D27" s="272"/>
      <c r="E27" s="273"/>
    </row>
    <row r="28" spans="1:5" ht="12.75">
      <c r="A28" s="182"/>
      <c r="B28" s="7" t="s">
        <v>24</v>
      </c>
      <c r="C28" s="90" t="s">
        <v>3</v>
      </c>
      <c r="D28" s="272">
        <v>50</v>
      </c>
      <c r="E28" s="273">
        <v>100</v>
      </c>
    </row>
    <row r="29" spans="1:5" ht="12.75">
      <c r="A29" s="182"/>
      <c r="B29" s="7" t="s">
        <v>30</v>
      </c>
      <c r="C29" s="90" t="s">
        <v>3</v>
      </c>
      <c r="D29" s="272"/>
      <c r="E29" s="273"/>
    </row>
    <row r="30" spans="1:5" ht="25.5">
      <c r="A30" s="182"/>
      <c r="B30" s="7" t="s">
        <v>31</v>
      </c>
      <c r="C30" s="90" t="s">
        <v>3</v>
      </c>
      <c r="D30" s="272">
        <v>10</v>
      </c>
      <c r="E30" s="273">
        <v>100</v>
      </c>
    </row>
    <row r="31" spans="1:5" ht="25.5">
      <c r="A31" s="183"/>
      <c r="B31" s="7" t="s">
        <v>32</v>
      </c>
      <c r="C31" s="90" t="s">
        <v>3</v>
      </c>
      <c r="D31" s="272">
        <v>14</v>
      </c>
      <c r="E31" s="273">
        <v>100</v>
      </c>
    </row>
    <row r="32" spans="1:5" ht="24" customHeight="1">
      <c r="A32" s="19" t="s">
        <v>58</v>
      </c>
      <c r="B32" s="28" t="s">
        <v>200</v>
      </c>
      <c r="C32" s="5" t="s">
        <v>48</v>
      </c>
      <c r="D32" s="272"/>
      <c r="E32" s="273"/>
    </row>
    <row r="33" spans="1:5" ht="25.5">
      <c r="A33" s="176" t="s">
        <v>56</v>
      </c>
      <c r="B33" s="4" t="s">
        <v>201</v>
      </c>
      <c r="C33" s="5" t="s">
        <v>47</v>
      </c>
      <c r="D33" s="272"/>
      <c r="E33" s="273"/>
    </row>
    <row r="34" spans="1:5" ht="12.75">
      <c r="A34" s="182"/>
      <c r="B34" s="179" t="s">
        <v>211</v>
      </c>
      <c r="C34" s="180"/>
      <c r="D34" s="180"/>
      <c r="E34" s="181"/>
    </row>
    <row r="35" spans="1:5" ht="12.75">
      <c r="A35" s="182"/>
      <c r="B35" s="4" t="s">
        <v>51</v>
      </c>
      <c r="C35" s="5" t="s">
        <v>47</v>
      </c>
      <c r="D35" s="272"/>
      <c r="E35" s="273"/>
    </row>
    <row r="36" spans="1:5" ht="25.5">
      <c r="A36" s="182"/>
      <c r="B36" s="4" t="s">
        <v>260</v>
      </c>
      <c r="C36" s="5"/>
      <c r="D36" s="272"/>
      <c r="E36" s="273"/>
    </row>
    <row r="37" spans="1:5" ht="12.75">
      <c r="A37" s="182"/>
      <c r="B37" s="4"/>
      <c r="C37" s="5"/>
      <c r="D37" s="272"/>
      <c r="E37" s="273"/>
    </row>
    <row r="38" spans="1:5" ht="12.75">
      <c r="A38" s="182"/>
      <c r="B38" s="4"/>
      <c r="C38" s="5"/>
      <c r="D38" s="272"/>
      <c r="E38" s="273"/>
    </row>
    <row r="39" spans="1:5" ht="12.75">
      <c r="A39" s="182"/>
      <c r="B39" s="4" t="s">
        <v>191</v>
      </c>
      <c r="C39" s="5" t="s">
        <v>47</v>
      </c>
      <c r="D39" s="272"/>
      <c r="E39" s="273"/>
    </row>
    <row r="40" spans="1:5" ht="25.5">
      <c r="A40" s="182"/>
      <c r="B40" s="4" t="s">
        <v>260</v>
      </c>
      <c r="C40" s="85"/>
      <c r="D40" s="272"/>
      <c r="E40" s="278"/>
    </row>
    <row r="41" spans="1:5" ht="12.75">
      <c r="A41" s="182"/>
      <c r="B41" s="4"/>
      <c r="C41" s="85"/>
      <c r="D41" s="272"/>
      <c r="E41" s="278"/>
    </row>
    <row r="42" spans="1:5" ht="12.75">
      <c r="A42" s="182"/>
      <c r="B42" s="4"/>
      <c r="C42" s="85"/>
      <c r="D42" s="272"/>
      <c r="E42" s="278"/>
    </row>
    <row r="43" spans="1:5" ht="12.75">
      <c r="A43" s="182"/>
      <c r="B43" s="208" t="s">
        <v>88</v>
      </c>
      <c r="C43" s="209"/>
      <c r="D43" s="209"/>
      <c r="E43" s="210"/>
    </row>
    <row r="44" spans="1:5" ht="12.75">
      <c r="A44" s="182"/>
      <c r="B44" s="2" t="s">
        <v>25</v>
      </c>
      <c r="C44" s="5" t="s">
        <v>47</v>
      </c>
      <c r="D44" s="272"/>
      <c r="E44" s="273"/>
    </row>
    <row r="45" spans="1:5" ht="12.75">
      <c r="A45" s="182"/>
      <c r="B45" s="2" t="s">
        <v>26</v>
      </c>
      <c r="C45" s="5" t="s">
        <v>47</v>
      </c>
      <c r="D45" s="272"/>
      <c r="E45" s="273"/>
    </row>
    <row r="46" spans="1:5" ht="12.75">
      <c r="A46" s="182"/>
      <c r="B46" s="2" t="s">
        <v>20</v>
      </c>
      <c r="C46" s="5" t="s">
        <v>47</v>
      </c>
      <c r="D46" s="272"/>
      <c r="E46" s="273"/>
    </row>
    <row r="47" spans="1:5" ht="12.75" customHeight="1">
      <c r="A47" s="182"/>
      <c r="B47" s="2" t="s">
        <v>27</v>
      </c>
      <c r="C47" s="5" t="s">
        <v>47</v>
      </c>
      <c r="D47" s="272"/>
      <c r="E47" s="273"/>
    </row>
    <row r="48" spans="1:5" ht="12.75">
      <c r="A48" s="182"/>
      <c r="B48" s="2" t="s">
        <v>19</v>
      </c>
      <c r="C48" s="5" t="s">
        <v>47</v>
      </c>
      <c r="D48" s="272"/>
      <c r="E48" s="273"/>
    </row>
    <row r="49" spans="1:5" ht="36" customHeight="1">
      <c r="A49" s="182"/>
      <c r="B49" s="2" t="s">
        <v>28</v>
      </c>
      <c r="C49" s="5" t="s">
        <v>47</v>
      </c>
      <c r="D49" s="272"/>
      <c r="E49" s="273"/>
    </row>
    <row r="50" spans="1:5" ht="11.25" customHeight="1">
      <c r="A50" s="182"/>
      <c r="B50" s="2" t="s">
        <v>29</v>
      </c>
      <c r="C50" s="5" t="s">
        <v>47</v>
      </c>
      <c r="D50" s="272"/>
      <c r="E50" s="273"/>
    </row>
    <row r="51" spans="1:5" ht="12.75">
      <c r="A51" s="182"/>
      <c r="B51" s="2" t="s">
        <v>24</v>
      </c>
      <c r="C51" s="5" t="s">
        <v>47</v>
      </c>
      <c r="D51" s="272"/>
      <c r="E51" s="273"/>
    </row>
    <row r="52" spans="1:5" ht="12.75">
      <c r="A52" s="182"/>
      <c r="B52" s="2" t="s">
        <v>30</v>
      </c>
      <c r="C52" s="5" t="s">
        <v>47</v>
      </c>
      <c r="D52" s="272"/>
      <c r="E52" s="273"/>
    </row>
    <row r="53" spans="1:5" ht="25.5">
      <c r="A53" s="182"/>
      <c r="B53" s="2" t="s">
        <v>31</v>
      </c>
      <c r="C53" s="5" t="s">
        <v>47</v>
      </c>
      <c r="D53" s="272"/>
      <c r="E53" s="273"/>
    </row>
    <row r="54" spans="1:5" ht="24" customHeight="1">
      <c r="A54" s="183"/>
      <c r="B54" s="2" t="s">
        <v>32</v>
      </c>
      <c r="C54" s="5" t="s">
        <v>47</v>
      </c>
      <c r="D54" s="272"/>
      <c r="E54" s="273"/>
    </row>
    <row r="55" spans="1:5" ht="25.5">
      <c r="A55" s="176" t="s">
        <v>59</v>
      </c>
      <c r="B55" s="104" t="s">
        <v>202</v>
      </c>
      <c r="C55" s="118" t="s">
        <v>17</v>
      </c>
      <c r="D55" s="272">
        <f>_xlfn.CEILING.PRECISE((D57+D62+D67)/3,0.01)</f>
        <v>16133.69</v>
      </c>
      <c r="E55" s="273">
        <v>104</v>
      </c>
    </row>
    <row r="56" spans="1:5" ht="12.75">
      <c r="A56" s="182"/>
      <c r="B56" s="166" t="s">
        <v>85</v>
      </c>
      <c r="C56" s="167"/>
      <c r="D56" s="167"/>
      <c r="E56" s="168"/>
    </row>
    <row r="57" spans="1:5" ht="12.75">
      <c r="A57" s="182"/>
      <c r="B57" s="7" t="s">
        <v>25</v>
      </c>
      <c r="C57" s="118" t="s">
        <v>17</v>
      </c>
      <c r="D57" s="272">
        <v>24985</v>
      </c>
      <c r="E57" s="273">
        <v>108</v>
      </c>
    </row>
    <row r="58" spans="1:5" ht="12.75">
      <c r="A58" s="182"/>
      <c r="B58" s="7" t="s">
        <v>26</v>
      </c>
      <c r="C58" s="3" t="s">
        <v>17</v>
      </c>
      <c r="D58" s="272"/>
      <c r="E58" s="273"/>
    </row>
    <row r="59" spans="1:5" ht="12.75">
      <c r="A59" s="182"/>
      <c r="B59" s="7" t="s">
        <v>20</v>
      </c>
      <c r="C59" s="3" t="s">
        <v>17</v>
      </c>
      <c r="D59" s="272"/>
      <c r="E59" s="273"/>
    </row>
    <row r="60" spans="1:5" ht="12.75" customHeight="1">
      <c r="A60" s="182"/>
      <c r="B60" s="7" t="s">
        <v>27</v>
      </c>
      <c r="C60" s="3" t="s">
        <v>17</v>
      </c>
      <c r="D60" s="272"/>
      <c r="E60" s="273"/>
    </row>
    <row r="61" spans="1:5" ht="12.75">
      <c r="A61" s="182"/>
      <c r="B61" s="7" t="s">
        <v>19</v>
      </c>
      <c r="C61" s="3" t="s">
        <v>17</v>
      </c>
      <c r="D61" s="272"/>
      <c r="E61" s="273"/>
    </row>
    <row r="62" spans="1:5" ht="36.75" customHeight="1">
      <c r="A62" s="182"/>
      <c r="B62" s="7" t="s">
        <v>28</v>
      </c>
      <c r="C62" s="3" t="s">
        <v>17</v>
      </c>
      <c r="D62" s="272">
        <v>8000</v>
      </c>
      <c r="E62" s="273">
        <f>_xlfn.CEILING.PRECISE(D62/8406*100)</f>
        <v>96</v>
      </c>
    </row>
    <row r="63" spans="1:5" ht="12.75">
      <c r="A63" s="182"/>
      <c r="B63" s="7" t="s">
        <v>29</v>
      </c>
      <c r="C63" s="3" t="s">
        <v>17</v>
      </c>
      <c r="D63" s="272"/>
      <c r="E63" s="273"/>
    </row>
    <row r="64" spans="1:5" ht="12.75">
      <c r="A64" s="182"/>
      <c r="B64" s="7" t="s">
        <v>24</v>
      </c>
      <c r="C64" s="3" t="s">
        <v>17</v>
      </c>
      <c r="D64" s="272"/>
      <c r="E64" s="273"/>
    </row>
    <row r="65" spans="1:5" ht="12.75">
      <c r="A65" s="182"/>
      <c r="B65" s="7" t="s">
        <v>30</v>
      </c>
      <c r="C65" s="3" t="s">
        <v>17</v>
      </c>
      <c r="D65" s="272"/>
      <c r="E65" s="273"/>
    </row>
    <row r="66" spans="1:5" ht="25.5">
      <c r="A66" s="182"/>
      <c r="B66" s="7" t="s">
        <v>31</v>
      </c>
      <c r="C66" s="3" t="s">
        <v>17</v>
      </c>
      <c r="D66" s="272"/>
      <c r="E66" s="273"/>
    </row>
    <row r="67" spans="1:5" ht="26.25" thickBot="1">
      <c r="A67" s="207"/>
      <c r="B67" s="25" t="s">
        <v>32</v>
      </c>
      <c r="C67" s="26" t="s">
        <v>17</v>
      </c>
      <c r="D67" s="274">
        <v>15416.05</v>
      </c>
      <c r="E67" s="275">
        <v>108</v>
      </c>
    </row>
    <row r="68" spans="1:5" ht="15.75" customHeight="1" thickBot="1">
      <c r="A68" s="193" t="s">
        <v>221</v>
      </c>
      <c r="B68" s="194"/>
      <c r="C68" s="194"/>
      <c r="D68" s="194"/>
      <c r="E68" s="195"/>
    </row>
    <row r="69" spans="1:5" ht="66.75" customHeight="1">
      <c r="A69" s="22" t="s">
        <v>52</v>
      </c>
      <c r="B69" s="23" t="s">
        <v>93</v>
      </c>
      <c r="C69" s="27" t="s">
        <v>60</v>
      </c>
      <c r="D69" s="276"/>
      <c r="E69" s="277"/>
    </row>
    <row r="70" spans="1:5" ht="37.5" customHeight="1">
      <c r="A70" s="5" t="s">
        <v>61</v>
      </c>
      <c r="B70" s="92" t="s">
        <v>192</v>
      </c>
      <c r="C70" s="5" t="s">
        <v>87</v>
      </c>
      <c r="D70" s="272"/>
      <c r="E70" s="272"/>
    </row>
    <row r="71" spans="1:5" ht="21.75" customHeight="1">
      <c r="A71" s="5"/>
      <c r="B71" s="92"/>
      <c r="C71" s="5"/>
      <c r="D71" s="272"/>
      <c r="E71" s="272"/>
    </row>
    <row r="72" spans="1:5" ht="20.25" customHeight="1">
      <c r="A72" s="5"/>
      <c r="B72" s="92"/>
      <c r="C72" s="5"/>
      <c r="D72" s="272"/>
      <c r="E72" s="272"/>
    </row>
    <row r="73" spans="1:5" ht="21.75" customHeight="1">
      <c r="A73" s="5"/>
      <c r="B73" s="92"/>
      <c r="C73" s="5"/>
      <c r="D73" s="272"/>
      <c r="E73" s="272"/>
    </row>
    <row r="74" spans="1:5" ht="20.25" customHeight="1">
      <c r="A74" s="5"/>
      <c r="B74" s="92"/>
      <c r="C74" s="5"/>
      <c r="D74" s="272"/>
      <c r="E74" s="272"/>
    </row>
    <row r="75" spans="1:5" ht="23.25" customHeight="1">
      <c r="A75" s="5"/>
      <c r="B75" s="92"/>
      <c r="C75" s="5"/>
      <c r="D75" s="272"/>
      <c r="E75" s="272"/>
    </row>
    <row r="76" spans="1:5" ht="23.25" customHeight="1">
      <c r="A76" s="5"/>
      <c r="B76" s="92"/>
      <c r="C76" s="5"/>
      <c r="D76" s="272"/>
      <c r="E76" s="272"/>
    </row>
    <row r="77" spans="1:5" s="91" customFormat="1" ht="14.25" customHeight="1" thickBot="1">
      <c r="A77" s="184" t="s">
        <v>203</v>
      </c>
      <c r="B77" s="185"/>
      <c r="C77" s="185"/>
      <c r="D77" s="185"/>
      <c r="E77" s="186"/>
    </row>
    <row r="78" spans="1:5" ht="25.5">
      <c r="A78" s="174" t="s">
        <v>62</v>
      </c>
      <c r="B78" s="111" t="s">
        <v>94</v>
      </c>
      <c r="C78" s="116" t="s">
        <v>60</v>
      </c>
      <c r="D78" s="276">
        <f>D80+D81</f>
        <v>223919</v>
      </c>
      <c r="E78" s="277">
        <f>E81</f>
        <v>128</v>
      </c>
    </row>
    <row r="79" spans="1:5" ht="12.75">
      <c r="A79" s="182"/>
      <c r="B79" s="199" t="s">
        <v>86</v>
      </c>
      <c r="C79" s="200"/>
      <c r="D79" s="200"/>
      <c r="E79" s="201"/>
    </row>
    <row r="80" spans="1:5" ht="13.5" thickBot="1">
      <c r="A80" s="182"/>
      <c r="B80" s="117" t="s">
        <v>6</v>
      </c>
      <c r="C80" s="118" t="s">
        <v>60</v>
      </c>
      <c r="D80" s="272">
        <v>0</v>
      </c>
      <c r="E80" s="273"/>
    </row>
    <row r="81" spans="1:5" ht="13.5" thickBot="1">
      <c r="A81" s="183"/>
      <c r="B81" s="117" t="s">
        <v>7</v>
      </c>
      <c r="C81" s="118" t="s">
        <v>60</v>
      </c>
      <c r="D81" s="276">
        <v>223919</v>
      </c>
      <c r="E81" s="277">
        <v>128</v>
      </c>
    </row>
    <row r="82" spans="1:5" s="88" customFormat="1" ht="27" customHeight="1">
      <c r="A82" s="196" t="s">
        <v>63</v>
      </c>
      <c r="B82" s="111" t="s">
        <v>8</v>
      </c>
      <c r="C82" s="111"/>
      <c r="D82" s="279"/>
      <c r="E82" s="279"/>
    </row>
    <row r="83" spans="1:5" s="88" customFormat="1" ht="12" customHeight="1">
      <c r="A83" s="197"/>
      <c r="B83" s="89" t="s">
        <v>9</v>
      </c>
      <c r="C83" s="90" t="s">
        <v>87</v>
      </c>
      <c r="D83" s="272">
        <v>0</v>
      </c>
      <c r="E83" s="273"/>
    </row>
    <row r="84" spans="1:5" s="88" customFormat="1" ht="12.75">
      <c r="A84" s="197"/>
      <c r="B84" s="89" t="s">
        <v>10</v>
      </c>
      <c r="C84" s="90" t="s">
        <v>87</v>
      </c>
      <c r="D84" s="272">
        <v>0</v>
      </c>
      <c r="E84" s="273"/>
    </row>
    <row r="85" spans="1:5" s="88" customFormat="1" ht="12" customHeight="1">
      <c r="A85" s="197"/>
      <c r="B85" s="89" t="s">
        <v>14</v>
      </c>
      <c r="C85" s="90" t="s">
        <v>87</v>
      </c>
      <c r="D85" s="272">
        <v>0</v>
      </c>
      <c r="E85" s="273"/>
    </row>
    <row r="86" spans="1:5" s="88" customFormat="1" ht="11.25" customHeight="1">
      <c r="A86" s="197"/>
      <c r="B86" s="89" t="s">
        <v>13</v>
      </c>
      <c r="C86" s="90" t="s">
        <v>87</v>
      </c>
      <c r="D86" s="272">
        <v>286</v>
      </c>
      <c r="E86" s="273">
        <v>192</v>
      </c>
    </row>
    <row r="87" spans="1:5" s="88" customFormat="1" ht="10.5" customHeight="1">
      <c r="A87" s="197"/>
      <c r="B87" s="89" t="s">
        <v>11</v>
      </c>
      <c r="C87" s="90" t="s">
        <v>16</v>
      </c>
      <c r="D87" s="272">
        <v>6.8</v>
      </c>
      <c r="E87" s="273">
        <v>101</v>
      </c>
    </row>
    <row r="88" spans="1:5" s="88" customFormat="1" ht="12" customHeight="1" thickBot="1">
      <c r="A88" s="198"/>
      <c r="B88" s="89" t="s">
        <v>12</v>
      </c>
      <c r="C88" s="90" t="s">
        <v>15</v>
      </c>
      <c r="D88" s="272">
        <v>0</v>
      </c>
      <c r="E88" s="273"/>
    </row>
    <row r="89" spans="1:5" ht="15.75" customHeight="1" thickBot="1">
      <c r="A89" s="193" t="s">
        <v>222</v>
      </c>
      <c r="B89" s="194"/>
      <c r="C89" s="194"/>
      <c r="D89" s="194"/>
      <c r="E89" s="195"/>
    </row>
    <row r="90" spans="1:5" ht="12.75">
      <c r="A90" s="22" t="s">
        <v>194</v>
      </c>
      <c r="B90" s="29" t="s">
        <v>66</v>
      </c>
      <c r="C90" s="27" t="s">
        <v>18</v>
      </c>
      <c r="D90" s="276">
        <v>50820</v>
      </c>
      <c r="E90" s="277">
        <v>114</v>
      </c>
    </row>
    <row r="91" spans="1:5" ht="12.75">
      <c r="A91" s="19" t="s">
        <v>53</v>
      </c>
      <c r="B91" s="28" t="s">
        <v>67</v>
      </c>
      <c r="C91" s="3" t="s">
        <v>18</v>
      </c>
      <c r="D91" s="272"/>
      <c r="E91" s="273"/>
    </row>
    <row r="92" spans="1:5" ht="13.5" thickBot="1">
      <c r="A92" s="24" t="s">
        <v>65</v>
      </c>
      <c r="B92" s="30" t="s">
        <v>68</v>
      </c>
      <c r="C92" s="26" t="s">
        <v>18</v>
      </c>
      <c r="D92" s="280" t="s">
        <v>277</v>
      </c>
      <c r="E92" s="275">
        <v>50</v>
      </c>
    </row>
    <row r="93" spans="1:5" ht="15.75" customHeight="1" thickBot="1">
      <c r="A93" s="193" t="s">
        <v>223</v>
      </c>
      <c r="B93" s="194"/>
      <c r="C93" s="194"/>
      <c r="D93" s="194"/>
      <c r="E93" s="195"/>
    </row>
    <row r="94" spans="1:5" ht="12.75">
      <c r="A94" s="174" t="s">
        <v>54</v>
      </c>
      <c r="B94" s="31" t="s">
        <v>204</v>
      </c>
      <c r="C94" s="15" t="s">
        <v>64</v>
      </c>
      <c r="D94" s="270"/>
      <c r="E94" s="271"/>
    </row>
    <row r="95" spans="1:5" ht="12.75">
      <c r="A95" s="182"/>
      <c r="B95" s="179" t="s">
        <v>88</v>
      </c>
      <c r="C95" s="180"/>
      <c r="D95" s="180"/>
      <c r="E95" s="181"/>
    </row>
    <row r="96" spans="1:5" ht="12.75">
      <c r="A96" s="182"/>
      <c r="B96" s="32" t="s">
        <v>25</v>
      </c>
      <c r="C96" s="3" t="s">
        <v>18</v>
      </c>
      <c r="D96" s="272"/>
      <c r="E96" s="273"/>
    </row>
    <row r="97" spans="1:5" ht="12.75">
      <c r="A97" s="182"/>
      <c r="B97" s="32" t="s">
        <v>26</v>
      </c>
      <c r="C97" s="3" t="s">
        <v>18</v>
      </c>
      <c r="D97" s="272"/>
      <c r="E97" s="273"/>
    </row>
    <row r="98" spans="1:5" ht="12.75">
      <c r="A98" s="182"/>
      <c r="B98" s="32" t="s">
        <v>20</v>
      </c>
      <c r="C98" s="3" t="s">
        <v>18</v>
      </c>
      <c r="D98" s="272"/>
      <c r="E98" s="273"/>
    </row>
    <row r="99" spans="1:5" ht="25.5" customHeight="1">
      <c r="A99" s="182"/>
      <c r="B99" s="32" t="s">
        <v>27</v>
      </c>
      <c r="C99" s="3" t="s">
        <v>18</v>
      </c>
      <c r="D99" s="272"/>
      <c r="E99" s="273"/>
    </row>
    <row r="100" spans="1:5" ht="12.75">
      <c r="A100" s="182"/>
      <c r="B100" s="32" t="s">
        <v>19</v>
      </c>
      <c r="C100" s="3" t="s">
        <v>18</v>
      </c>
      <c r="D100" s="272"/>
      <c r="E100" s="273"/>
    </row>
    <row r="101" spans="1:5" ht="37.5" customHeight="1">
      <c r="A101" s="182"/>
      <c r="B101" s="32" t="s">
        <v>28</v>
      </c>
      <c r="C101" s="3" t="s">
        <v>18</v>
      </c>
      <c r="D101" s="272"/>
      <c r="E101" s="273"/>
    </row>
    <row r="102" spans="1:5" ht="12.75">
      <c r="A102" s="182"/>
      <c r="B102" s="32" t="s">
        <v>29</v>
      </c>
      <c r="C102" s="3" t="s">
        <v>18</v>
      </c>
      <c r="D102" s="272"/>
      <c r="E102" s="273"/>
    </row>
    <row r="103" spans="1:5" ht="12.75">
      <c r="A103" s="182"/>
      <c r="B103" s="7" t="s">
        <v>24</v>
      </c>
      <c r="C103" s="3" t="s">
        <v>18</v>
      </c>
      <c r="D103" s="272"/>
      <c r="E103" s="273"/>
    </row>
    <row r="104" spans="1:5" ht="12.75">
      <c r="A104" s="182"/>
      <c r="B104" s="7" t="s">
        <v>30</v>
      </c>
      <c r="C104" s="3" t="s">
        <v>18</v>
      </c>
      <c r="D104" s="272"/>
      <c r="E104" s="273"/>
    </row>
    <row r="105" spans="1:5" ht="25.5">
      <c r="A105" s="182"/>
      <c r="B105" s="7" t="s">
        <v>31</v>
      </c>
      <c r="C105" s="3" t="s">
        <v>18</v>
      </c>
      <c r="D105" s="272"/>
      <c r="E105" s="273"/>
    </row>
    <row r="106" spans="1:5" ht="25.5">
      <c r="A106" s="183"/>
      <c r="B106" s="34" t="s">
        <v>32</v>
      </c>
      <c r="C106" s="3" t="s">
        <v>18</v>
      </c>
      <c r="D106" s="272"/>
      <c r="E106" s="273"/>
    </row>
    <row r="107" spans="1:5" ht="24" customHeight="1">
      <c r="A107" s="176" t="s">
        <v>55</v>
      </c>
      <c r="B107" s="4" t="s">
        <v>212</v>
      </c>
      <c r="C107" s="3" t="s">
        <v>18</v>
      </c>
      <c r="D107" s="272"/>
      <c r="E107" s="273"/>
    </row>
    <row r="108" spans="1:5" ht="12.75">
      <c r="A108" s="182"/>
      <c r="B108" s="179" t="s">
        <v>85</v>
      </c>
      <c r="C108" s="180"/>
      <c r="D108" s="180"/>
      <c r="E108" s="181"/>
    </row>
    <row r="109" spans="1:5" ht="12.75">
      <c r="A109" s="182"/>
      <c r="B109" s="4" t="s">
        <v>154</v>
      </c>
      <c r="C109" s="3" t="s">
        <v>18</v>
      </c>
      <c r="D109" s="272"/>
      <c r="E109" s="273"/>
    </row>
    <row r="110" spans="1:5" ht="12" customHeight="1">
      <c r="A110" s="182"/>
      <c r="B110" s="4" t="s">
        <v>155</v>
      </c>
      <c r="C110" s="3" t="s">
        <v>18</v>
      </c>
      <c r="D110" s="272"/>
      <c r="E110" s="273"/>
    </row>
    <row r="111" spans="1:5" ht="12" customHeight="1">
      <c r="A111" s="182"/>
      <c r="B111" s="4" t="s">
        <v>156</v>
      </c>
      <c r="C111" s="3" t="s">
        <v>18</v>
      </c>
      <c r="D111" s="272"/>
      <c r="E111" s="273"/>
    </row>
    <row r="112" spans="1:5" ht="11.25" customHeight="1">
      <c r="A112" s="182"/>
      <c r="B112" s="4" t="s">
        <v>210</v>
      </c>
      <c r="C112" s="3" t="s">
        <v>18</v>
      </c>
      <c r="D112" s="272"/>
      <c r="E112" s="273"/>
    </row>
    <row r="113" spans="1:5" ht="12" customHeight="1">
      <c r="A113" s="183"/>
      <c r="B113" s="4" t="s">
        <v>157</v>
      </c>
      <c r="C113" s="3" t="s">
        <v>18</v>
      </c>
      <c r="D113" s="272"/>
      <c r="E113" s="273"/>
    </row>
    <row r="114" spans="1:5" ht="12" customHeight="1">
      <c r="A114" s="84" t="s">
        <v>69</v>
      </c>
      <c r="B114" s="33" t="s">
        <v>153</v>
      </c>
      <c r="C114" s="3" t="s">
        <v>18</v>
      </c>
      <c r="D114" s="281"/>
      <c r="E114" s="282"/>
    </row>
    <row r="115" spans="1:5" s="88" customFormat="1" ht="12" customHeight="1">
      <c r="A115" s="109" t="s">
        <v>151</v>
      </c>
      <c r="B115" s="89" t="s">
        <v>40</v>
      </c>
      <c r="C115" s="90" t="s">
        <v>35</v>
      </c>
      <c r="D115" s="283"/>
      <c r="E115" s="282"/>
    </row>
    <row r="116" spans="1:5" s="88" customFormat="1" ht="13.5" customHeight="1" thickBot="1">
      <c r="A116" s="110" t="s">
        <v>206</v>
      </c>
      <c r="B116" s="104" t="s">
        <v>41</v>
      </c>
      <c r="C116" s="90" t="s">
        <v>209</v>
      </c>
      <c r="D116" s="281"/>
      <c r="E116" s="282"/>
    </row>
    <row r="117" spans="1:5" ht="15.75" customHeight="1" thickBot="1">
      <c r="A117" s="163" t="s">
        <v>224</v>
      </c>
      <c r="B117" s="164"/>
      <c r="C117" s="164"/>
      <c r="D117" s="164"/>
      <c r="E117" s="165"/>
    </row>
    <row r="118" spans="1:5" ht="32.25" customHeight="1">
      <c r="A118" s="174" t="s">
        <v>240</v>
      </c>
      <c r="B118" s="119" t="s">
        <v>228</v>
      </c>
      <c r="C118" s="120" t="s">
        <v>18</v>
      </c>
      <c r="D118" s="270"/>
      <c r="E118" s="271"/>
    </row>
    <row r="119" spans="1:5" ht="12.75">
      <c r="A119" s="182"/>
      <c r="B119" s="166" t="s">
        <v>207</v>
      </c>
      <c r="C119" s="167"/>
      <c r="D119" s="167"/>
      <c r="E119" s="168"/>
    </row>
    <row r="120" spans="1:5" ht="12.75">
      <c r="A120" s="182"/>
      <c r="B120" s="104" t="s">
        <v>20</v>
      </c>
      <c r="C120" s="118" t="s">
        <v>18</v>
      </c>
      <c r="D120" s="272"/>
      <c r="E120" s="273"/>
    </row>
    <row r="121" spans="1:5" ht="12.75">
      <c r="A121" s="182"/>
      <c r="B121" s="104" t="s">
        <v>21</v>
      </c>
      <c r="C121" s="118" t="s">
        <v>18</v>
      </c>
      <c r="D121" s="270"/>
      <c r="E121" s="271"/>
    </row>
    <row r="122" spans="1:5" ht="12.75">
      <c r="A122" s="183"/>
      <c r="B122" s="104" t="s">
        <v>19</v>
      </c>
      <c r="C122" s="118" t="s">
        <v>18</v>
      </c>
      <c r="D122" s="272"/>
      <c r="E122" s="273"/>
    </row>
    <row r="123" spans="1:5" ht="12.75">
      <c r="A123" s="190" t="s">
        <v>241</v>
      </c>
      <c r="B123" s="187" t="s">
        <v>79</v>
      </c>
      <c r="C123" s="188"/>
      <c r="D123" s="188"/>
      <c r="E123" s="189"/>
    </row>
    <row r="124" spans="1:5" ht="12.75">
      <c r="A124" s="191"/>
      <c r="B124" s="4" t="s">
        <v>230</v>
      </c>
      <c r="C124" s="3" t="s">
        <v>80</v>
      </c>
      <c r="D124" s="284"/>
      <c r="E124" s="273"/>
    </row>
    <row r="125" spans="1:5" ht="12.75">
      <c r="A125" s="191"/>
      <c r="B125" s="4" t="s">
        <v>229</v>
      </c>
      <c r="C125" s="3" t="s">
        <v>80</v>
      </c>
      <c r="D125" s="272"/>
      <c r="E125" s="273"/>
    </row>
    <row r="126" spans="1:5" ht="12.75" customHeight="1" thickBot="1">
      <c r="A126" s="192"/>
      <c r="B126" s="33" t="s">
        <v>254</v>
      </c>
      <c r="C126" s="14" t="s">
        <v>80</v>
      </c>
      <c r="D126" s="281"/>
      <c r="E126" s="282"/>
    </row>
    <row r="127" spans="1:5" ht="34.5" customHeight="1" thickBot="1">
      <c r="A127" s="163" t="s">
        <v>264</v>
      </c>
      <c r="B127" s="164"/>
      <c r="C127" s="164"/>
      <c r="D127" s="164"/>
      <c r="E127" s="165"/>
    </row>
    <row r="128" spans="1:5" ht="15" customHeight="1">
      <c r="A128" s="174"/>
      <c r="B128" s="124" t="s">
        <v>237</v>
      </c>
      <c r="C128" s="116" t="s">
        <v>18</v>
      </c>
      <c r="D128" s="285">
        <v>37136.02</v>
      </c>
      <c r="E128" s="286">
        <f>_xlfn.CEILING.PRECISE(D128/56028.6*100)</f>
        <v>67</v>
      </c>
    </row>
    <row r="129" spans="1:5" ht="12.75">
      <c r="A129" s="175"/>
      <c r="B129" s="166" t="s">
        <v>85</v>
      </c>
      <c r="C129" s="167"/>
      <c r="D129" s="167"/>
      <c r="E129" s="168"/>
    </row>
    <row r="130" spans="1:5" ht="12.75">
      <c r="A130" s="175"/>
      <c r="B130" s="125" t="s">
        <v>216</v>
      </c>
      <c r="C130" s="118" t="s">
        <v>18</v>
      </c>
      <c r="D130" s="287">
        <f>D132+D133+D134+D135</f>
        <v>11289.4</v>
      </c>
      <c r="E130" s="288">
        <f>_xlfn.CEILING.PRECISE(D130/9113.4*100)</f>
        <v>124</v>
      </c>
    </row>
    <row r="131" spans="1:5" ht="12.75">
      <c r="A131" s="175"/>
      <c r="B131" s="104" t="s">
        <v>85</v>
      </c>
      <c r="C131" s="118"/>
      <c r="D131" s="272"/>
      <c r="E131" s="273"/>
    </row>
    <row r="132" spans="1:5" ht="12.75">
      <c r="A132" s="175"/>
      <c r="B132" s="104" t="s">
        <v>236</v>
      </c>
      <c r="C132" s="118" t="s">
        <v>18</v>
      </c>
      <c r="D132" s="272">
        <v>1363.64</v>
      </c>
      <c r="E132" s="273">
        <f>_xlfn.CEILING.PRECISE(D132/980.2*100)</f>
        <v>140</v>
      </c>
    </row>
    <row r="133" spans="1:5" ht="12.75" customHeight="1">
      <c r="A133" s="175"/>
      <c r="B133" s="104" t="s">
        <v>270</v>
      </c>
      <c r="C133" s="118" t="s">
        <v>18</v>
      </c>
      <c r="D133" s="272">
        <v>350.76</v>
      </c>
      <c r="E133" s="273">
        <f>_xlfn.CEILING.PRECISE(D133/495.1*100)</f>
        <v>71</v>
      </c>
    </row>
    <row r="134" spans="1:5" ht="12.75">
      <c r="A134" s="175"/>
      <c r="B134" s="104" t="s">
        <v>22</v>
      </c>
      <c r="C134" s="118" t="s">
        <v>18</v>
      </c>
      <c r="D134" s="272">
        <v>9572.4</v>
      </c>
      <c r="E134" s="273">
        <f>_xlfn.CEILING.PRECISE(D134/7629.5*100)</f>
        <v>126</v>
      </c>
    </row>
    <row r="135" spans="1:5" ht="11.25" customHeight="1">
      <c r="A135" s="175"/>
      <c r="B135" s="104" t="s">
        <v>217</v>
      </c>
      <c r="C135" s="118" t="s">
        <v>18</v>
      </c>
      <c r="D135" s="272">
        <v>2.6</v>
      </c>
      <c r="E135" s="273">
        <f>_xlfn.CEILING.PRECISE(D135/8.6*100)</f>
        <v>31</v>
      </c>
    </row>
    <row r="136" spans="1:5" ht="27" customHeight="1">
      <c r="A136" s="175"/>
      <c r="B136" s="104" t="s">
        <v>238</v>
      </c>
      <c r="C136" s="118" t="s">
        <v>18</v>
      </c>
      <c r="D136" s="272"/>
      <c r="E136" s="273"/>
    </row>
    <row r="137" spans="1:5" ht="15" customHeight="1">
      <c r="A137" s="175"/>
      <c r="B137" s="125" t="s">
        <v>218</v>
      </c>
      <c r="C137" s="118" t="s">
        <v>18</v>
      </c>
      <c r="D137" s="287">
        <f>D138+D142+D139</f>
        <v>925.9599999999999</v>
      </c>
      <c r="E137" s="288">
        <f>_xlfn.CEILING.PRECISE(D137/1703.5*100)</f>
        <v>55</v>
      </c>
    </row>
    <row r="138" spans="1:5" ht="27" customHeight="1">
      <c r="A138" s="175"/>
      <c r="B138" s="104" t="s">
        <v>214</v>
      </c>
      <c r="C138" s="118" t="s">
        <v>18</v>
      </c>
      <c r="D138" s="272">
        <v>873.99</v>
      </c>
      <c r="E138" s="288">
        <f>_xlfn.CEILING.PRECISE(D138/1094.3*100)</f>
        <v>80</v>
      </c>
    </row>
    <row r="139" spans="1:5" ht="27" customHeight="1">
      <c r="A139" s="175"/>
      <c r="B139" s="11" t="s">
        <v>89</v>
      </c>
      <c r="C139" s="118" t="s">
        <v>18</v>
      </c>
      <c r="D139" s="272">
        <v>13.17</v>
      </c>
      <c r="E139" s="288">
        <f>_xlfn.CEILING.PRECISE(D139/22*100)</f>
        <v>60</v>
      </c>
    </row>
    <row r="140" spans="1:5" ht="27" customHeight="1">
      <c r="A140" s="175"/>
      <c r="B140" s="12" t="s">
        <v>70</v>
      </c>
      <c r="C140" s="118" t="s">
        <v>18</v>
      </c>
      <c r="D140" s="272"/>
      <c r="E140" s="288"/>
    </row>
    <row r="141" spans="1:5" ht="15.75" customHeight="1">
      <c r="A141" s="175"/>
      <c r="B141" s="88" t="s">
        <v>225</v>
      </c>
      <c r="C141" s="118" t="s">
        <v>18</v>
      </c>
      <c r="D141" s="272"/>
      <c r="E141" s="288"/>
    </row>
    <row r="142" spans="1:5" ht="12.75">
      <c r="A142" s="175"/>
      <c r="B142" s="13" t="s">
        <v>71</v>
      </c>
      <c r="C142" s="118" t="s">
        <v>18</v>
      </c>
      <c r="D142" s="272">
        <v>38.8</v>
      </c>
      <c r="E142" s="288"/>
    </row>
    <row r="143" spans="1:5" ht="28.5" customHeight="1">
      <c r="A143" s="175"/>
      <c r="B143" s="103" t="s">
        <v>227</v>
      </c>
      <c r="C143" s="118" t="s">
        <v>18</v>
      </c>
      <c r="D143" s="285">
        <v>24920.62</v>
      </c>
      <c r="E143" s="288">
        <f>_xlfn.CEILING.PRECISE(D143/45311.5*100)</f>
        <v>55</v>
      </c>
    </row>
    <row r="144" spans="1:5" ht="11.25" customHeight="1">
      <c r="A144" s="176" t="s">
        <v>78</v>
      </c>
      <c r="B144" s="126" t="s">
        <v>95</v>
      </c>
      <c r="C144" s="118" t="s">
        <v>18</v>
      </c>
      <c r="D144" s="287">
        <v>55319.41</v>
      </c>
      <c r="E144" s="288">
        <f>_xlfn.CEILING.PRECISE(D144/22042.1*100)</f>
        <v>251</v>
      </c>
    </row>
    <row r="145" spans="1:5" ht="12" customHeight="1">
      <c r="A145" s="175"/>
      <c r="B145" s="104" t="s">
        <v>23</v>
      </c>
      <c r="C145" s="118" t="s">
        <v>18</v>
      </c>
      <c r="D145" s="272">
        <v>4864.88</v>
      </c>
      <c r="E145" s="288">
        <f>_xlfn.CEILING.PRECISE(D145/4465.6*100)</f>
        <v>109</v>
      </c>
    </row>
    <row r="146" spans="1:5" ht="12" customHeight="1">
      <c r="A146" s="175"/>
      <c r="B146" s="6" t="s">
        <v>165</v>
      </c>
      <c r="C146" s="118" t="s">
        <v>18</v>
      </c>
      <c r="D146" s="272">
        <v>102.24</v>
      </c>
      <c r="E146" s="288">
        <f>_xlfn.CEILING.PRECISE(D146/98.9*100)</f>
        <v>104</v>
      </c>
    </row>
    <row r="147" spans="1:5" ht="25.5" customHeight="1">
      <c r="A147" s="175"/>
      <c r="B147" s="8" t="s">
        <v>166</v>
      </c>
      <c r="C147" s="118" t="s">
        <v>18</v>
      </c>
      <c r="D147" s="272"/>
      <c r="E147" s="288"/>
    </row>
    <row r="148" spans="1:5" ht="12" customHeight="1">
      <c r="A148" s="175"/>
      <c r="B148" s="6" t="s">
        <v>167</v>
      </c>
      <c r="C148" s="118" t="s">
        <v>18</v>
      </c>
      <c r="D148" s="272">
        <v>20152.2</v>
      </c>
      <c r="E148" s="288">
        <f>_xlfn.CEILING.PRECISE(D148/1366.2*100)</f>
        <v>1476</v>
      </c>
    </row>
    <row r="149" spans="1:5" ht="12" customHeight="1">
      <c r="A149" s="175"/>
      <c r="B149" s="6" t="s">
        <v>168</v>
      </c>
      <c r="C149" s="118" t="s">
        <v>18</v>
      </c>
      <c r="D149" s="272">
        <v>18199.99</v>
      </c>
      <c r="E149" s="288">
        <f>_xlfn.CEILING.PRECISE(D149/8566*100)</f>
        <v>213</v>
      </c>
    </row>
    <row r="150" spans="1:5" ht="12.75">
      <c r="A150" s="175"/>
      <c r="B150" s="6" t="s">
        <v>215</v>
      </c>
      <c r="C150" s="118" t="s">
        <v>18</v>
      </c>
      <c r="D150" s="272"/>
      <c r="E150" s="288"/>
    </row>
    <row r="151" spans="1:5" ht="13.5" customHeight="1">
      <c r="A151" s="175"/>
      <c r="B151" s="6" t="s">
        <v>169</v>
      </c>
      <c r="C151" s="118" t="s">
        <v>18</v>
      </c>
      <c r="D151" s="272"/>
      <c r="E151" s="288"/>
    </row>
    <row r="152" spans="1:5" ht="12.75" customHeight="1">
      <c r="A152" s="175"/>
      <c r="B152" s="16" t="s">
        <v>255</v>
      </c>
      <c r="C152" s="118" t="s">
        <v>18</v>
      </c>
      <c r="D152" s="272">
        <v>11515.05</v>
      </c>
      <c r="E152" s="288">
        <f>_xlfn.CEILING.PRECISE(D152/7058.6*100)</f>
        <v>164</v>
      </c>
    </row>
    <row r="153" spans="1:5" ht="12.75" customHeight="1">
      <c r="A153" s="175"/>
      <c r="B153" s="8" t="s">
        <v>256</v>
      </c>
      <c r="C153" s="118" t="s">
        <v>18</v>
      </c>
      <c r="D153" s="272"/>
      <c r="E153" s="288"/>
    </row>
    <row r="154" spans="1:5" ht="12.75" customHeight="1">
      <c r="A154" s="175"/>
      <c r="B154" s="8" t="s">
        <v>170</v>
      </c>
      <c r="C154" s="118" t="s">
        <v>18</v>
      </c>
      <c r="D154" s="272"/>
      <c r="E154" s="288"/>
    </row>
    <row r="155" spans="1:5" ht="12.75" customHeight="1">
      <c r="A155" s="175"/>
      <c r="B155" s="8" t="s">
        <v>257</v>
      </c>
      <c r="C155" s="118" t="s">
        <v>18</v>
      </c>
      <c r="D155" s="272">
        <v>467.29</v>
      </c>
      <c r="E155" s="288">
        <f>_xlfn.CEILING.PRECISE(D155/466*100)</f>
        <v>101</v>
      </c>
    </row>
    <row r="156" spans="1:5" ht="13.5" customHeight="1">
      <c r="A156" s="175"/>
      <c r="B156" s="8" t="s">
        <v>261</v>
      </c>
      <c r="C156" s="118" t="s">
        <v>18</v>
      </c>
      <c r="D156" s="272"/>
      <c r="E156" s="288"/>
    </row>
    <row r="157" spans="1:5" ht="13.5" customHeight="1">
      <c r="A157" s="175"/>
      <c r="B157" s="8" t="s">
        <v>258</v>
      </c>
      <c r="C157" s="118" t="s">
        <v>18</v>
      </c>
      <c r="D157" s="272">
        <v>17.75</v>
      </c>
      <c r="E157" s="288">
        <f>_xlfn.CEILING.PRECISE(D157/20.8*100)</f>
        <v>86</v>
      </c>
    </row>
    <row r="158" spans="1:5" ht="26.25" customHeight="1">
      <c r="A158" s="175"/>
      <c r="B158" s="9" t="s">
        <v>259</v>
      </c>
      <c r="C158" s="118" t="s">
        <v>18</v>
      </c>
      <c r="D158" s="272">
        <v>258.35</v>
      </c>
      <c r="E158" s="288">
        <f>_xlfn.CEILING.PRECISE(D158/130.28*100)</f>
        <v>199</v>
      </c>
    </row>
    <row r="159" spans="1:5" ht="27.75" customHeight="1">
      <c r="A159" s="84" t="s">
        <v>242</v>
      </c>
      <c r="B159" s="104" t="s">
        <v>265</v>
      </c>
      <c r="C159" s="118" t="s">
        <v>208</v>
      </c>
      <c r="D159" s="289">
        <v>21767.89</v>
      </c>
      <c r="E159" s="288">
        <f>_xlfn.CEILING.PRECISE(D159/34205.5*100)</f>
        <v>64</v>
      </c>
    </row>
    <row r="160" spans="1:5" ht="26.25" thickBot="1">
      <c r="A160" s="95" t="s">
        <v>243</v>
      </c>
      <c r="B160" s="105" t="s">
        <v>266</v>
      </c>
      <c r="C160" s="127" t="s">
        <v>208</v>
      </c>
      <c r="D160" s="274">
        <v>32426.4</v>
      </c>
      <c r="E160" s="288">
        <f>_xlfn.CEILING.PRECISE(D160/13456.7*100)</f>
        <v>241</v>
      </c>
    </row>
    <row r="161" spans="1:5" ht="19.5" customHeight="1" thickBot="1">
      <c r="A161" s="100"/>
      <c r="B161" s="172" t="s">
        <v>239</v>
      </c>
      <c r="C161" s="172"/>
      <c r="D161" s="172"/>
      <c r="E161" s="173"/>
    </row>
    <row r="162" spans="1:5" ht="53.25" customHeight="1" thickBot="1">
      <c r="A162" s="94" t="s">
        <v>72</v>
      </c>
      <c r="B162" s="93" t="s">
        <v>205</v>
      </c>
      <c r="C162" s="35" t="s">
        <v>34</v>
      </c>
      <c r="D162" s="290"/>
      <c r="E162" s="291"/>
    </row>
    <row r="163" spans="1:5" ht="21" customHeight="1" thickBot="1">
      <c r="A163" s="177" t="s">
        <v>213</v>
      </c>
      <c r="B163" s="172"/>
      <c r="C163" s="172"/>
      <c r="D163" s="172"/>
      <c r="E163" s="173"/>
    </row>
    <row r="164" spans="1:5" ht="25.5">
      <c r="A164" s="129" t="s">
        <v>73</v>
      </c>
      <c r="B164" s="130" t="s">
        <v>231</v>
      </c>
      <c r="C164" s="131" t="s">
        <v>36</v>
      </c>
      <c r="D164" s="292" t="s">
        <v>322</v>
      </c>
      <c r="E164" s="293">
        <v>123</v>
      </c>
    </row>
    <row r="165" spans="1:5" ht="15.75" customHeight="1">
      <c r="A165" s="132"/>
      <c r="B165" s="121" t="s">
        <v>232</v>
      </c>
      <c r="C165" s="90" t="s">
        <v>36</v>
      </c>
      <c r="D165" s="294" t="s">
        <v>276</v>
      </c>
      <c r="E165" s="273">
        <v>180</v>
      </c>
    </row>
    <row r="166" spans="1:5" ht="15" customHeight="1">
      <c r="A166" s="133" t="s">
        <v>244</v>
      </c>
      <c r="B166" s="108" t="s">
        <v>37</v>
      </c>
      <c r="C166" s="122" t="s">
        <v>38</v>
      </c>
      <c r="D166" s="272">
        <v>3</v>
      </c>
      <c r="E166" s="271">
        <v>100</v>
      </c>
    </row>
    <row r="167" spans="1:5" ht="16.5" customHeight="1">
      <c r="A167" s="133" t="s">
        <v>245</v>
      </c>
      <c r="B167" s="89" t="s">
        <v>39</v>
      </c>
      <c r="C167" s="90" t="s">
        <v>33</v>
      </c>
      <c r="D167" s="272">
        <v>5.4</v>
      </c>
      <c r="E167" s="273">
        <v>117</v>
      </c>
    </row>
    <row r="168" spans="1:5" ht="25.5">
      <c r="A168" s="19" t="s">
        <v>246</v>
      </c>
      <c r="B168" s="123" t="s">
        <v>96</v>
      </c>
      <c r="C168" s="90" t="s">
        <v>33</v>
      </c>
      <c r="D168" s="272">
        <f>_xlfn.CEILING.PRECISE(D149/D144*100,0.001)</f>
        <v>32.9</v>
      </c>
      <c r="E168" s="273">
        <f>_xlfn.CEILING.PRECISE(D168/38.8*100,)</f>
        <v>85</v>
      </c>
    </row>
    <row r="169" spans="1:5" ht="26.25" customHeight="1">
      <c r="A169" s="19" t="s">
        <v>247</v>
      </c>
      <c r="B169" s="104" t="s">
        <v>97</v>
      </c>
      <c r="C169" s="90" t="s">
        <v>33</v>
      </c>
      <c r="D169" s="272">
        <v>93</v>
      </c>
      <c r="E169" s="273">
        <v>103</v>
      </c>
    </row>
    <row r="170" spans="1:5" ht="39.75" customHeight="1">
      <c r="A170" s="176" t="s">
        <v>248</v>
      </c>
      <c r="B170" s="104" t="s">
        <v>233</v>
      </c>
      <c r="C170" s="90" t="s">
        <v>33</v>
      </c>
      <c r="D170" s="272"/>
      <c r="E170" s="273"/>
    </row>
    <row r="171" spans="1:5" ht="16.5" customHeight="1">
      <c r="A171" s="178"/>
      <c r="B171" s="169" t="s">
        <v>85</v>
      </c>
      <c r="C171" s="170"/>
      <c r="D171" s="170"/>
      <c r="E171" s="171"/>
    </row>
    <row r="172" spans="1:5" ht="13.5" customHeight="1">
      <c r="A172" s="178"/>
      <c r="B172" s="104" t="s">
        <v>42</v>
      </c>
      <c r="C172" s="90" t="s">
        <v>33</v>
      </c>
      <c r="D172" s="272"/>
      <c r="E172" s="273"/>
    </row>
    <row r="173" spans="1:5" ht="12.75" customHeight="1">
      <c r="A173" s="178"/>
      <c r="B173" s="104" t="s">
        <v>43</v>
      </c>
      <c r="C173" s="90" t="s">
        <v>33</v>
      </c>
      <c r="D173" s="272"/>
      <c r="E173" s="273"/>
    </row>
    <row r="174" spans="1:5" ht="12" customHeight="1">
      <c r="A174" s="178"/>
      <c r="B174" s="104" t="s">
        <v>44</v>
      </c>
      <c r="C174" s="90" t="s">
        <v>33</v>
      </c>
      <c r="D174" s="272"/>
      <c r="E174" s="273"/>
    </row>
    <row r="175" spans="1:5" ht="11.25" customHeight="1">
      <c r="A175" s="178"/>
      <c r="B175" s="104" t="s">
        <v>45</v>
      </c>
      <c r="C175" s="90" t="s">
        <v>46</v>
      </c>
      <c r="D175" s="272"/>
      <c r="E175" s="273"/>
    </row>
    <row r="176" spans="1:5" ht="13.5" customHeight="1">
      <c r="A176" s="133" t="s">
        <v>249</v>
      </c>
      <c r="B176" s="104" t="s">
        <v>98</v>
      </c>
      <c r="C176" s="90" t="s">
        <v>3</v>
      </c>
      <c r="D176" s="272"/>
      <c r="E176" s="273"/>
    </row>
    <row r="177" spans="1:5" ht="27.75" customHeight="1">
      <c r="A177" s="133" t="s">
        <v>250</v>
      </c>
      <c r="B177" s="104" t="s">
        <v>99</v>
      </c>
      <c r="C177" s="90" t="s">
        <v>3</v>
      </c>
      <c r="D177" s="272"/>
      <c r="E177" s="273"/>
    </row>
    <row r="178" spans="1:5" ht="27.75" customHeight="1">
      <c r="A178" s="133" t="s">
        <v>251</v>
      </c>
      <c r="B178" s="104" t="s">
        <v>100</v>
      </c>
      <c r="C178" s="90" t="s">
        <v>34</v>
      </c>
      <c r="D178" s="272"/>
      <c r="E178" s="273"/>
    </row>
    <row r="179" spans="1:5" ht="29.25" customHeight="1" thickBot="1">
      <c r="A179" s="95" t="s">
        <v>252</v>
      </c>
      <c r="B179" s="105" t="s">
        <v>101</v>
      </c>
      <c r="C179" s="106" t="s">
        <v>34</v>
      </c>
      <c r="D179" s="274"/>
      <c r="E179" s="275"/>
    </row>
    <row r="180" ht="15" customHeight="1">
      <c r="A180" s="99"/>
    </row>
    <row r="181" ht="24" customHeight="1">
      <c r="A181" s="99"/>
    </row>
    <row r="182" ht="12.75">
      <c r="A182" s="99"/>
    </row>
    <row r="183" ht="12.75">
      <c r="A183" s="9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A1:E1"/>
    <mergeCell ref="A9:E9"/>
    <mergeCell ref="A18:E18"/>
    <mergeCell ref="A2:E2"/>
    <mergeCell ref="A5:E5"/>
    <mergeCell ref="A3:E3"/>
    <mergeCell ref="D7:D8"/>
    <mergeCell ref="A33:A54"/>
    <mergeCell ref="A4:E4"/>
    <mergeCell ref="B7:B8"/>
    <mergeCell ref="A55:A67"/>
    <mergeCell ref="A19:A31"/>
    <mergeCell ref="B43:E43"/>
    <mergeCell ref="C7:C8"/>
    <mergeCell ref="B34:E34"/>
    <mergeCell ref="A89:E89"/>
    <mergeCell ref="A93:E93"/>
    <mergeCell ref="A82:A88"/>
    <mergeCell ref="B79:E79"/>
    <mergeCell ref="E7:E8"/>
    <mergeCell ref="A7:A8"/>
    <mergeCell ref="A78:A81"/>
    <mergeCell ref="A68:E68"/>
    <mergeCell ref="B56:E56"/>
    <mergeCell ref="B20:E20"/>
    <mergeCell ref="B95:E95"/>
    <mergeCell ref="A94:A106"/>
    <mergeCell ref="A77:E77"/>
    <mergeCell ref="A127:E127"/>
    <mergeCell ref="B123:E123"/>
    <mergeCell ref="A123:A126"/>
    <mergeCell ref="B108:E108"/>
    <mergeCell ref="A107:A113"/>
    <mergeCell ref="A118:A122"/>
    <mergeCell ref="B119:E119"/>
    <mergeCell ref="A117:E117"/>
    <mergeCell ref="B129:E12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4" sqref="C24:D25"/>
    </sheetView>
  </sheetViews>
  <sheetFormatPr defaultColWidth="9.00390625" defaultRowHeight="12.75"/>
  <cols>
    <col min="1" max="1" width="49.875" style="47" customWidth="1"/>
    <col min="2" max="2" width="10.75390625" style="53" customWidth="1"/>
    <col min="3" max="3" width="16.375" style="38" customWidth="1"/>
    <col min="4" max="4" width="18.25390625" style="38" customWidth="1"/>
    <col min="5" max="16384" width="9.125" style="36" customWidth="1"/>
  </cols>
  <sheetData>
    <row r="1" spans="1:4" ht="15.75">
      <c r="A1" s="42"/>
      <c r="B1" s="48"/>
      <c r="C1" s="216" t="s">
        <v>102</v>
      </c>
      <c r="D1" s="216"/>
    </row>
    <row r="2" spans="1:4" ht="15.75">
      <c r="A2" s="42"/>
      <c r="B2" s="48"/>
      <c r="C2" s="39"/>
      <c r="D2" s="39"/>
    </row>
    <row r="3" spans="1:4" ht="15" customHeight="1">
      <c r="A3" s="217" t="s">
        <v>103</v>
      </c>
      <c r="B3" s="217"/>
      <c r="C3" s="218"/>
      <c r="D3" s="218"/>
    </row>
    <row r="4" spans="1:4" ht="15">
      <c r="A4" s="218"/>
      <c r="B4" s="218"/>
      <c r="C4" s="218"/>
      <c r="D4" s="218"/>
    </row>
    <row r="5" spans="1:4" ht="21" customHeight="1">
      <c r="A5" s="219" t="s">
        <v>278</v>
      </c>
      <c r="B5" s="219"/>
      <c r="C5" s="219"/>
      <c r="D5" s="219"/>
    </row>
    <row r="6" spans="1:4" ht="21" customHeight="1">
      <c r="A6" s="219" t="s">
        <v>267</v>
      </c>
      <c r="B6" s="219"/>
      <c r="C6" s="219"/>
      <c r="D6" s="219"/>
    </row>
    <row r="7" spans="1:4" ht="21" customHeight="1">
      <c r="A7" s="219"/>
      <c r="B7" s="219"/>
      <c r="C7" s="219"/>
      <c r="D7" s="221"/>
    </row>
    <row r="8" spans="1:4" ht="15.75">
      <c r="A8" s="220" t="s">
        <v>279</v>
      </c>
      <c r="B8" s="220"/>
      <c r="C8" s="220"/>
      <c r="D8" s="220"/>
    </row>
    <row r="9" spans="1:4" ht="12.75" customHeight="1">
      <c r="A9" s="43"/>
      <c r="B9" s="49"/>
      <c r="C9" s="40"/>
      <c r="D9" s="40"/>
    </row>
    <row r="10" spans="1:4" ht="60.75" customHeight="1">
      <c r="A10" s="44"/>
      <c r="B10" s="50" t="s">
        <v>82</v>
      </c>
      <c r="C10" s="87" t="s">
        <v>104</v>
      </c>
      <c r="D10" s="41" t="s">
        <v>198</v>
      </c>
    </row>
    <row r="11" spans="1:4" ht="25.5">
      <c r="A11" s="45" t="s">
        <v>152</v>
      </c>
      <c r="B11" s="51" t="s">
        <v>34</v>
      </c>
      <c r="C11" s="37">
        <v>223.9</v>
      </c>
      <c r="D11" s="107">
        <v>128</v>
      </c>
    </row>
    <row r="12" spans="1:4" ht="15">
      <c r="A12" s="46" t="s">
        <v>106</v>
      </c>
      <c r="B12" s="52" t="s">
        <v>3</v>
      </c>
      <c r="C12" s="37">
        <v>128</v>
      </c>
      <c r="D12" s="107">
        <v>100</v>
      </c>
    </row>
    <row r="13" spans="1:4" ht="15">
      <c r="A13" s="46" t="s">
        <v>107</v>
      </c>
      <c r="B13" s="52" t="s">
        <v>47</v>
      </c>
      <c r="C13" s="37"/>
      <c r="D13" s="107"/>
    </row>
    <row r="14" spans="1:4" ht="15">
      <c r="A14" s="45" t="s">
        <v>108</v>
      </c>
      <c r="B14" s="51" t="s">
        <v>17</v>
      </c>
      <c r="C14" s="107">
        <v>24985</v>
      </c>
      <c r="D14" s="107">
        <v>108</v>
      </c>
    </row>
    <row r="15" spans="1:4" ht="38.25">
      <c r="A15" s="45" t="s">
        <v>105</v>
      </c>
      <c r="B15" s="51"/>
      <c r="C15" s="37"/>
      <c r="D15" s="107"/>
    </row>
    <row r="16" spans="1:4" ht="15">
      <c r="A16" s="46"/>
      <c r="B16" s="52"/>
      <c r="C16" s="37"/>
      <c r="D16" s="107"/>
    </row>
    <row r="17" spans="1:4" ht="15">
      <c r="A17" s="46"/>
      <c r="B17" s="52"/>
      <c r="C17" s="37"/>
      <c r="D17" s="107"/>
    </row>
    <row r="18" spans="1:4" ht="15">
      <c r="A18" s="46"/>
      <c r="B18" s="52"/>
      <c r="C18" s="37"/>
      <c r="D18" s="107"/>
    </row>
    <row r="19" spans="1:4" ht="15">
      <c r="A19" s="46" t="s">
        <v>179</v>
      </c>
      <c r="B19" s="52" t="s">
        <v>18</v>
      </c>
      <c r="C19" s="37"/>
      <c r="D19" s="107"/>
    </row>
    <row r="20" spans="1:4" ht="15">
      <c r="A20" s="46" t="s">
        <v>158</v>
      </c>
      <c r="B20" s="52"/>
      <c r="C20" s="37"/>
      <c r="D20" s="107"/>
    </row>
    <row r="21" spans="1:4" ht="15">
      <c r="A21" s="46" t="s">
        <v>159</v>
      </c>
      <c r="B21" s="52"/>
      <c r="C21" s="37"/>
      <c r="D21" s="107"/>
    </row>
    <row r="22" spans="1:4" ht="15">
      <c r="A22" s="46" t="s">
        <v>234</v>
      </c>
      <c r="B22" s="52"/>
      <c r="C22" s="37"/>
      <c r="D22" s="107"/>
    </row>
    <row r="23" spans="1:4" ht="15">
      <c r="A23" s="46" t="s">
        <v>235</v>
      </c>
      <c r="B23" s="52"/>
      <c r="C23" s="37"/>
      <c r="D23" s="107"/>
    </row>
    <row r="24" spans="1:4" ht="15">
      <c r="A24" s="46" t="s">
        <v>160</v>
      </c>
      <c r="B24" s="52" t="s">
        <v>18</v>
      </c>
      <c r="C24" s="107"/>
      <c r="D24" s="107"/>
    </row>
    <row r="25" spans="1:4" ht="15">
      <c r="A25" s="46" t="s">
        <v>163</v>
      </c>
      <c r="B25" s="52" t="s">
        <v>18</v>
      </c>
      <c r="C25" s="37"/>
      <c r="D25" s="107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68" customWidth="1"/>
    <col min="2" max="2" width="8.875" style="54" hidden="1" customWidth="1"/>
    <col min="3" max="3" width="18.875" style="72" customWidth="1"/>
    <col min="4" max="5" width="14.75390625" style="55" customWidth="1"/>
    <col min="6" max="6" width="28.75390625" style="55" hidden="1" customWidth="1"/>
    <col min="7" max="16384" width="9.125" style="55" customWidth="1"/>
  </cols>
  <sheetData>
    <row r="1" spans="4:5" ht="15.75">
      <c r="D1" s="216" t="s">
        <v>109</v>
      </c>
      <c r="E1" s="222"/>
    </row>
    <row r="3" spans="1:5" ht="28.5" customHeight="1">
      <c r="A3" s="223" t="s">
        <v>110</v>
      </c>
      <c r="B3" s="223"/>
      <c r="C3" s="223"/>
      <c r="D3" s="223"/>
      <c r="E3" s="223"/>
    </row>
    <row r="4" spans="2:5" ht="15.75" hidden="1">
      <c r="B4" s="56" t="s">
        <v>111</v>
      </c>
      <c r="C4" s="56"/>
      <c r="D4" s="224" t="s">
        <v>112</v>
      </c>
      <c r="E4" s="225"/>
    </row>
    <row r="5" spans="1:5" ht="78" customHeight="1">
      <c r="A5" s="69" t="s">
        <v>278</v>
      </c>
      <c r="B5" s="50" t="s">
        <v>113</v>
      </c>
      <c r="C5" s="57" t="s">
        <v>82</v>
      </c>
      <c r="D5" s="57" t="s">
        <v>114</v>
      </c>
      <c r="E5" s="57" t="s">
        <v>178</v>
      </c>
    </row>
    <row r="6" spans="1:5" ht="46.5" customHeight="1">
      <c r="A6" s="69" t="s">
        <v>253</v>
      </c>
      <c r="B6" s="56"/>
      <c r="C6" s="60" t="s">
        <v>115</v>
      </c>
      <c r="D6" s="59"/>
      <c r="E6" s="60"/>
    </row>
    <row r="7" spans="1:5" ht="23.25" customHeight="1" hidden="1">
      <c r="A7" s="70"/>
      <c r="B7" s="62"/>
      <c r="C7" s="56"/>
      <c r="D7" s="113" t="s">
        <v>272</v>
      </c>
      <c r="E7" s="61"/>
    </row>
    <row r="8" spans="1:5" ht="24" customHeight="1" hidden="1">
      <c r="A8" s="70"/>
      <c r="B8" s="62"/>
      <c r="C8" s="56"/>
      <c r="D8" s="61"/>
      <c r="E8" s="61"/>
    </row>
    <row r="9" spans="1:5" ht="24" customHeight="1" hidden="1">
      <c r="A9" s="70"/>
      <c r="B9" s="62"/>
      <c r="C9" s="56"/>
      <c r="D9" s="61"/>
      <c r="E9" s="61"/>
    </row>
    <row r="10" spans="1:5" ht="24" customHeight="1" hidden="1">
      <c r="A10" s="70"/>
      <c r="B10" s="62"/>
      <c r="C10" s="56"/>
      <c r="D10" s="61"/>
      <c r="E10" s="61"/>
    </row>
    <row r="11" spans="1:5" ht="31.5" customHeight="1" hidden="1">
      <c r="A11" s="71" t="s">
        <v>116</v>
      </c>
      <c r="B11" s="56"/>
      <c r="C11" s="60" t="s">
        <v>117</v>
      </c>
      <c r="D11" s="63" t="s">
        <v>118</v>
      </c>
      <c r="E11" s="64"/>
    </row>
    <row r="12" spans="1:5" ht="26.25" customHeight="1">
      <c r="A12" s="71"/>
      <c r="B12" s="62" t="s">
        <v>119</v>
      </c>
      <c r="C12" s="56"/>
      <c r="D12" s="65"/>
      <c r="E12" s="65"/>
    </row>
    <row r="13" spans="1:5" ht="22.5" customHeight="1">
      <c r="A13" s="70"/>
      <c r="B13" s="56"/>
      <c r="C13" s="60"/>
      <c r="D13" s="65"/>
      <c r="E13" s="65"/>
    </row>
    <row r="14" spans="1:5" ht="24.75" customHeight="1">
      <c r="A14" s="71"/>
      <c r="B14" s="56"/>
      <c r="C14" s="60"/>
      <c r="D14" s="66"/>
      <c r="E14" s="67"/>
    </row>
    <row r="15" spans="1:5" ht="32.25" customHeight="1" hidden="1">
      <c r="A15" s="71" t="s">
        <v>120</v>
      </c>
      <c r="B15" s="56"/>
      <c r="C15" s="60" t="s">
        <v>117</v>
      </c>
      <c r="D15" s="63" t="s">
        <v>121</v>
      </c>
      <c r="E15" s="64"/>
    </row>
    <row r="16" spans="1:5" ht="32.25" customHeight="1" hidden="1">
      <c r="A16" s="71" t="s">
        <v>122</v>
      </c>
      <c r="B16" s="56"/>
      <c r="C16" s="60" t="s">
        <v>123</v>
      </c>
      <c r="D16" s="63" t="s">
        <v>124</v>
      </c>
      <c r="E16" s="64"/>
    </row>
    <row r="17" spans="1:5" ht="27" customHeight="1" hidden="1">
      <c r="A17" s="71" t="s">
        <v>125</v>
      </c>
      <c r="B17" s="56"/>
      <c r="C17" s="60" t="s">
        <v>126</v>
      </c>
      <c r="D17" s="59">
        <v>10</v>
      </c>
      <c r="E17" s="60">
        <v>0</v>
      </c>
    </row>
    <row r="18" spans="1:5" ht="25.5" customHeight="1" hidden="1">
      <c r="A18" s="71"/>
      <c r="B18" s="56"/>
      <c r="C18" s="60"/>
      <c r="D18" s="59"/>
      <c r="E18" s="60"/>
    </row>
    <row r="19" spans="1:5" ht="27" customHeight="1" hidden="1">
      <c r="A19" s="71"/>
      <c r="B19" s="56"/>
      <c r="C19" s="60"/>
      <c r="D19" s="59"/>
      <c r="E19" s="60"/>
    </row>
    <row r="20" spans="1:5" s="54" customFormat="1" ht="30" customHeight="1" hidden="1">
      <c r="A20" s="71" t="s">
        <v>127</v>
      </c>
      <c r="B20" s="58" t="s">
        <v>128</v>
      </c>
      <c r="C20" s="56"/>
      <c r="D20" s="62"/>
      <c r="E20" s="62"/>
    </row>
    <row r="21" spans="1:5" ht="33.75" customHeight="1">
      <c r="A21" s="69" t="s">
        <v>193</v>
      </c>
      <c r="B21" s="62"/>
      <c r="D21" s="61"/>
      <c r="E21" s="61"/>
    </row>
    <row r="22" spans="1:5" ht="30" customHeight="1" hidden="1">
      <c r="A22" s="71" t="s">
        <v>129</v>
      </c>
      <c r="B22" s="62" t="s">
        <v>119</v>
      </c>
      <c r="C22" s="56" t="s">
        <v>130</v>
      </c>
      <c r="D22" s="61">
        <v>3</v>
      </c>
      <c r="E22" s="61"/>
    </row>
    <row r="23" spans="1:5" ht="30" customHeight="1">
      <c r="A23" s="71" t="s">
        <v>131</v>
      </c>
      <c r="B23" s="62"/>
      <c r="C23" s="56" t="s">
        <v>197</v>
      </c>
      <c r="D23" s="128"/>
      <c r="E23" s="128"/>
    </row>
    <row r="24" spans="1:5" ht="30" customHeight="1">
      <c r="A24" s="71" t="s">
        <v>132</v>
      </c>
      <c r="B24" s="62"/>
      <c r="C24" s="56" t="s">
        <v>133</v>
      </c>
      <c r="D24" s="61"/>
      <c r="E24" s="61"/>
    </row>
    <row r="25" spans="1:5" ht="30" customHeight="1">
      <c r="A25" s="70" t="s">
        <v>134</v>
      </c>
      <c r="B25" s="62"/>
      <c r="C25" s="56" t="s">
        <v>135</v>
      </c>
      <c r="D25" s="61"/>
      <c r="E25" s="61"/>
    </row>
    <row r="26" spans="1:5" ht="30.75" customHeight="1">
      <c r="A26" s="70" t="s">
        <v>136</v>
      </c>
      <c r="B26" s="62"/>
      <c r="C26" s="56" t="s">
        <v>175</v>
      </c>
      <c r="D26" s="61"/>
      <c r="E26" s="61"/>
    </row>
    <row r="27" spans="1:5" ht="30.75" customHeight="1">
      <c r="A27" s="71" t="s">
        <v>176</v>
      </c>
      <c r="B27" s="58"/>
      <c r="C27" s="60" t="s">
        <v>177</v>
      </c>
      <c r="D27" s="61"/>
      <c r="E27" s="61"/>
    </row>
    <row r="28" spans="1:5" ht="22.5" customHeight="1">
      <c r="A28" s="71" t="s">
        <v>137</v>
      </c>
      <c r="B28" s="62"/>
      <c r="C28" s="56" t="s">
        <v>135</v>
      </c>
      <c r="D28" s="61"/>
      <c r="E28" s="61"/>
    </row>
    <row r="29" spans="1:5" ht="15.75">
      <c r="A29" s="70"/>
      <c r="B29" s="62"/>
      <c r="C29" s="56"/>
      <c r="D29" s="61"/>
      <c r="E29" s="61"/>
    </row>
    <row r="30" spans="1:5" ht="15.75">
      <c r="A30" s="70"/>
      <c r="B30" s="62"/>
      <c r="C30" s="56"/>
      <c r="D30" s="61"/>
      <c r="E30" s="61"/>
    </row>
    <row r="31" spans="1:5" ht="15.75">
      <c r="A31" s="70"/>
      <c r="B31" s="62"/>
      <c r="C31" s="60"/>
      <c r="D31" s="61"/>
      <c r="E31" s="61"/>
    </row>
    <row r="32" spans="1:5" ht="15.75">
      <c r="A32" s="70"/>
      <c r="B32" s="58"/>
      <c r="C32" s="56"/>
      <c r="D32" s="61"/>
      <c r="E32" s="61"/>
    </row>
    <row r="33" spans="1:5" ht="15.75">
      <c r="A33" s="70"/>
      <c r="B33" s="62"/>
      <c r="C33" s="56"/>
      <c r="D33" s="61"/>
      <c r="E33" s="6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25.75390625" style="68" customWidth="1"/>
    <col min="2" max="2" width="12.875" style="54" customWidth="1"/>
    <col min="3" max="3" width="12.00390625" style="72" customWidth="1"/>
    <col min="4" max="4" width="12.125" style="55" customWidth="1"/>
    <col min="5" max="8" width="9.125" style="55" customWidth="1"/>
    <col min="9" max="9" width="12.00390625" style="55" customWidth="1"/>
    <col min="10" max="10" width="9.125" style="55" customWidth="1"/>
    <col min="11" max="11" width="8.00390625" style="55" customWidth="1"/>
    <col min="12" max="12" width="15.00390625" style="55" customWidth="1"/>
    <col min="13" max="13" width="0.2421875" style="55" customWidth="1"/>
    <col min="14" max="16384" width="9.125" style="55" customWidth="1"/>
  </cols>
  <sheetData>
    <row r="1" spans="1:13" ht="15.75" customHeight="1">
      <c r="A1" s="227" t="s">
        <v>139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5.75">
      <c r="A3" s="228" t="s">
        <v>149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5.75" customHeight="1">
      <c r="A4" s="229" t="s">
        <v>150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73"/>
    </row>
    <row r="5" spans="1:13" ht="15.75">
      <c r="A5" s="229" t="s">
        <v>278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73"/>
    </row>
    <row r="6" spans="1:13" ht="16.5" thickBot="1">
      <c r="A6" s="76"/>
      <c r="B6" s="77"/>
      <c r="C6" s="77"/>
      <c r="D6" s="77"/>
      <c r="E6" s="77"/>
      <c r="F6" s="77"/>
      <c r="G6" s="77"/>
      <c r="H6" s="77"/>
      <c r="I6" s="77"/>
      <c r="J6" s="230"/>
      <c r="K6" s="230"/>
      <c r="L6" s="78"/>
      <c r="M6" s="73"/>
    </row>
    <row r="7" spans="1:13" ht="78.75" customHeight="1" thickBot="1">
      <c r="A7" s="232" t="s">
        <v>145</v>
      </c>
      <c r="B7" s="234" t="s">
        <v>146</v>
      </c>
      <c r="C7" s="232" t="s">
        <v>147</v>
      </c>
      <c r="D7" s="236" t="s">
        <v>273</v>
      </c>
      <c r="E7" s="238" t="s">
        <v>171</v>
      </c>
      <c r="F7" s="239"/>
      <c r="G7" s="238" t="s">
        <v>172</v>
      </c>
      <c r="H7" s="239"/>
      <c r="I7" s="86" t="s">
        <v>196</v>
      </c>
      <c r="J7" s="238" t="s">
        <v>173</v>
      </c>
      <c r="K7" s="239"/>
      <c r="L7" s="232" t="s">
        <v>148</v>
      </c>
      <c r="M7" s="73"/>
    </row>
    <row r="8" spans="1:13" ht="16.5" thickBot="1">
      <c r="A8" s="233"/>
      <c r="B8" s="235"/>
      <c r="C8" s="233"/>
      <c r="D8" s="235"/>
      <c r="E8" s="74" t="s">
        <v>140</v>
      </c>
      <c r="F8" s="75" t="s">
        <v>141</v>
      </c>
      <c r="G8" s="74" t="s">
        <v>142</v>
      </c>
      <c r="H8" s="74" t="s">
        <v>143</v>
      </c>
      <c r="I8" s="86"/>
      <c r="J8" s="74" t="s">
        <v>140</v>
      </c>
      <c r="K8" s="74" t="s">
        <v>143</v>
      </c>
      <c r="L8" s="233"/>
      <c r="M8" s="73"/>
    </row>
    <row r="9" spans="1:13" ht="15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73"/>
    </row>
    <row r="10" spans="1:13" ht="15.7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73"/>
    </row>
    <row r="11" spans="1:13" ht="15.7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3"/>
    </row>
    <row r="12" spans="1:13" ht="15.7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3"/>
    </row>
    <row r="13" spans="1:13" ht="15.7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3"/>
    </row>
    <row r="14" spans="1:13" ht="15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3"/>
    </row>
    <row r="15" spans="1:13" ht="15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73"/>
    </row>
    <row r="16" spans="1:13" ht="15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73"/>
    </row>
    <row r="17" spans="1:13" ht="15.7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73"/>
    </row>
    <row r="18" spans="1:13" ht="15.7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73"/>
    </row>
    <row r="19" spans="1:13" ht="15.7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73"/>
    </row>
    <row r="20" spans="1:13" ht="15.75" hidden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73"/>
    </row>
    <row r="21" spans="1:13" ht="15.75" hidden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73"/>
    </row>
    <row r="22" spans="1:13" ht="15.75" hidden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73"/>
    </row>
    <row r="23" spans="1:13" ht="15.7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73"/>
    </row>
    <row r="24" spans="1:13" ht="15.7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73"/>
    </row>
    <row r="25" spans="1:13" ht="15.7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73"/>
    </row>
    <row r="26" spans="1:13" ht="15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73"/>
    </row>
    <row r="27" spans="1:13" ht="16.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73"/>
    </row>
    <row r="28" spans="1:13" ht="15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3"/>
    </row>
    <row r="29" spans="1:13" ht="15.75">
      <c r="A29" s="226" t="s">
        <v>188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1:13" ht="15.75">
      <c r="A30" s="237" t="s">
        <v>144</v>
      </c>
      <c r="B30" s="237"/>
      <c r="C30" s="237"/>
      <c r="D30" s="237"/>
      <c r="E30" s="237"/>
      <c r="F30" s="76"/>
      <c r="G30" s="76"/>
      <c r="H30" s="76"/>
      <c r="I30" s="76"/>
      <c r="J30" s="76"/>
      <c r="K30" s="76"/>
      <c r="L30" s="76"/>
      <c r="M30" s="73"/>
    </row>
    <row r="31" spans="1:13" ht="15.75">
      <c r="A31" s="231" t="s">
        <v>174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13" ht="15.7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28">
      <selection activeCell="E35" sqref="E35"/>
    </sheetView>
  </sheetViews>
  <sheetFormatPr defaultColWidth="40.75390625" defaultRowHeight="12.75"/>
  <cols>
    <col min="1" max="1" width="25.75390625" style="1" customWidth="1"/>
    <col min="2" max="2" width="45.625" style="1" customWidth="1"/>
    <col min="3" max="3" width="12.25390625" style="1" customWidth="1"/>
    <col min="4" max="4" width="14.25390625" style="101" customWidth="1"/>
    <col min="5" max="5" width="43.25390625" style="1" customWidth="1"/>
    <col min="6" max="16384" width="40.75390625" style="1" customWidth="1"/>
  </cols>
  <sheetData>
    <row r="1" spans="5:17" ht="15.75">
      <c r="E1" s="97" t="s">
        <v>138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ht="13.5">
      <c r="D2" s="102"/>
    </row>
    <row r="3" spans="1:5" ht="20.25" customHeight="1">
      <c r="A3" s="241" t="s">
        <v>271</v>
      </c>
      <c r="B3" s="242"/>
      <c r="C3" s="242"/>
      <c r="D3" s="242"/>
      <c r="E3" s="242"/>
    </row>
    <row r="4" spans="1:5" ht="13.5" customHeight="1">
      <c r="A4" s="243" t="s">
        <v>268</v>
      </c>
      <c r="B4" s="244"/>
      <c r="C4" s="244"/>
      <c r="D4" s="244"/>
      <c r="E4" s="244"/>
    </row>
    <row r="5" spans="2:4" ht="12.75">
      <c r="B5" s="245" t="s">
        <v>186</v>
      </c>
      <c r="C5" s="245"/>
      <c r="D5" s="245"/>
    </row>
    <row r="6" spans="1:5" ht="15.75">
      <c r="A6" s="243" t="s">
        <v>285</v>
      </c>
      <c r="B6" s="244"/>
      <c r="C6" s="244"/>
      <c r="D6" s="244"/>
      <c r="E6" s="244"/>
    </row>
    <row r="7" ht="14.25">
      <c r="D7" s="112" t="s">
        <v>284</v>
      </c>
    </row>
    <row r="8" spans="1:5" ht="12.75">
      <c r="A8" s="247" t="s">
        <v>187</v>
      </c>
      <c r="B8" s="247"/>
      <c r="C8" s="248" t="s">
        <v>184</v>
      </c>
      <c r="D8" s="248"/>
      <c r="E8" s="246" t="s">
        <v>195</v>
      </c>
    </row>
    <row r="9" spans="1:5" ht="46.5" customHeight="1">
      <c r="A9" s="247"/>
      <c r="B9" s="247"/>
      <c r="C9" s="98" t="s">
        <v>274</v>
      </c>
      <c r="D9" s="98" t="s">
        <v>281</v>
      </c>
      <c r="E9" s="246"/>
    </row>
    <row r="10" spans="1:5" ht="12.75" customHeight="1">
      <c r="A10" s="247" t="s">
        <v>180</v>
      </c>
      <c r="B10" s="247" t="s">
        <v>181</v>
      </c>
      <c r="C10" s="247" t="s">
        <v>182</v>
      </c>
      <c r="D10" s="247" t="s">
        <v>183</v>
      </c>
      <c r="E10" s="246"/>
    </row>
    <row r="11" spans="1:5" ht="13.5" thickBot="1">
      <c r="A11" s="249"/>
      <c r="B11" s="249"/>
      <c r="C11" s="249"/>
      <c r="D11" s="249"/>
      <c r="E11" s="250"/>
    </row>
    <row r="12" spans="1:5" ht="69.75" customHeight="1">
      <c r="A12" s="253" t="s">
        <v>288</v>
      </c>
      <c r="B12" s="255" t="s">
        <v>289</v>
      </c>
      <c r="C12" s="138">
        <v>2974.99</v>
      </c>
      <c r="D12" s="138">
        <v>2974.99</v>
      </c>
      <c r="E12" s="139" t="s">
        <v>283</v>
      </c>
    </row>
    <row r="13" spans="1:5" ht="69" customHeight="1" thickBot="1">
      <c r="A13" s="254"/>
      <c r="B13" s="256"/>
      <c r="C13" s="147">
        <v>15586.48</v>
      </c>
      <c r="D13" s="147">
        <v>15586.48</v>
      </c>
      <c r="E13" s="148" t="s">
        <v>282</v>
      </c>
    </row>
    <row r="14" spans="1:5" ht="138" customHeight="1">
      <c r="A14" s="149" t="s">
        <v>290</v>
      </c>
      <c r="B14" s="140" t="s">
        <v>296</v>
      </c>
      <c r="C14" s="141">
        <v>17959.878</v>
      </c>
      <c r="D14" s="141">
        <f>D15+D16+D17+D18+D19</f>
        <v>16482.380999999998</v>
      </c>
      <c r="E14" s="142"/>
    </row>
    <row r="15" spans="1:5" ht="24">
      <c r="A15" s="257" t="s">
        <v>319</v>
      </c>
      <c r="B15" s="137"/>
      <c r="C15" s="134">
        <v>16084.1</v>
      </c>
      <c r="D15" s="134">
        <v>14642.585</v>
      </c>
      <c r="E15" s="143" t="s">
        <v>280</v>
      </c>
    </row>
    <row r="16" spans="1:5" ht="30.75" customHeight="1">
      <c r="A16" s="258"/>
      <c r="B16" s="137"/>
      <c r="C16" s="134">
        <v>810.678</v>
      </c>
      <c r="D16" s="134">
        <v>810.678</v>
      </c>
      <c r="E16" s="143" t="s">
        <v>291</v>
      </c>
    </row>
    <row r="17" spans="1:5" ht="43.5" customHeight="1">
      <c r="A17" s="259" t="s">
        <v>292</v>
      </c>
      <c r="B17" s="136"/>
      <c r="C17" s="136">
        <v>15.1</v>
      </c>
      <c r="D17" s="136">
        <v>15.1</v>
      </c>
      <c r="E17" s="144" t="s">
        <v>293</v>
      </c>
    </row>
    <row r="18" spans="1:5" ht="38.25">
      <c r="A18" s="260"/>
      <c r="B18" s="136"/>
      <c r="C18" s="136">
        <v>550</v>
      </c>
      <c r="D18" s="136">
        <v>550</v>
      </c>
      <c r="E18" s="145" t="s">
        <v>294</v>
      </c>
    </row>
    <row r="19" spans="1:5" ht="128.25" thickBot="1">
      <c r="A19" s="150" t="s">
        <v>320</v>
      </c>
      <c r="B19" s="135"/>
      <c r="C19" s="135">
        <v>500</v>
      </c>
      <c r="D19" s="135">
        <v>464.018</v>
      </c>
      <c r="E19" s="151" t="s">
        <v>295</v>
      </c>
    </row>
    <row r="20" spans="1:5" ht="117.75" customHeight="1">
      <c r="A20" s="149" t="s">
        <v>297</v>
      </c>
      <c r="B20" s="152" t="s">
        <v>309</v>
      </c>
      <c r="C20" s="141">
        <f>C21+C22+C23+C24+C25+C26+C27</f>
        <v>1612.8899999999999</v>
      </c>
      <c r="D20" s="141">
        <f>D21+D22+D23+D24+D25+D26+D27</f>
        <v>1288.87</v>
      </c>
      <c r="E20" s="142"/>
    </row>
    <row r="21" spans="1:5" ht="36.75" customHeight="1">
      <c r="A21" s="261" t="s">
        <v>298</v>
      </c>
      <c r="B21" s="96"/>
      <c r="C21" s="136">
        <v>391.7</v>
      </c>
      <c r="D21" s="136">
        <v>380.95</v>
      </c>
      <c r="E21" s="154" t="s">
        <v>299</v>
      </c>
    </row>
    <row r="22" spans="1:5" ht="25.5">
      <c r="A22" s="261"/>
      <c r="B22" s="96"/>
      <c r="C22" s="136">
        <v>235.18</v>
      </c>
      <c r="D22" s="136">
        <v>235.18</v>
      </c>
      <c r="E22" s="154" t="s">
        <v>300</v>
      </c>
    </row>
    <row r="23" spans="1:5" ht="36">
      <c r="A23" s="153" t="s">
        <v>301</v>
      </c>
      <c r="B23" s="96"/>
      <c r="C23" s="136">
        <v>751.8</v>
      </c>
      <c r="D23" s="136">
        <v>473.53</v>
      </c>
      <c r="E23" s="155" t="s">
        <v>302</v>
      </c>
    </row>
    <row r="24" spans="1:5" ht="12.75">
      <c r="A24" s="153"/>
      <c r="B24" s="96"/>
      <c r="C24" s="136">
        <v>31.75</v>
      </c>
      <c r="D24" s="136">
        <v>31.75</v>
      </c>
      <c r="E24" s="155" t="s">
        <v>303</v>
      </c>
    </row>
    <row r="25" spans="1:5" ht="38.25">
      <c r="A25" s="153"/>
      <c r="B25" s="96"/>
      <c r="C25" s="136">
        <v>35</v>
      </c>
      <c r="D25" s="136">
        <v>0</v>
      </c>
      <c r="E25" s="155" t="s">
        <v>304</v>
      </c>
    </row>
    <row r="26" spans="1:5" ht="12.75">
      <c r="A26" s="153"/>
      <c r="B26" s="96"/>
      <c r="C26" s="136">
        <v>142.46</v>
      </c>
      <c r="D26" s="136">
        <v>142.46</v>
      </c>
      <c r="E26" s="155" t="s">
        <v>305</v>
      </c>
    </row>
    <row r="27" spans="1:5" ht="36.75" thickBot="1">
      <c r="A27" s="156" t="s">
        <v>306</v>
      </c>
      <c r="B27" s="157"/>
      <c r="C27" s="146">
        <v>25</v>
      </c>
      <c r="D27" s="146">
        <v>25</v>
      </c>
      <c r="E27" s="158" t="s">
        <v>307</v>
      </c>
    </row>
    <row r="28" spans="1:5" ht="108">
      <c r="A28" s="162" t="s">
        <v>308</v>
      </c>
      <c r="B28" s="262" t="s">
        <v>310</v>
      </c>
      <c r="C28" s="141">
        <f>C29+C30</f>
        <v>777.83</v>
      </c>
      <c r="D28" s="141">
        <f>D29+D30</f>
        <v>777.83</v>
      </c>
      <c r="E28" s="142"/>
    </row>
    <row r="29" spans="1:5" ht="48">
      <c r="A29" s="153" t="s">
        <v>311</v>
      </c>
      <c r="B29" s="240"/>
      <c r="C29" s="136">
        <v>686.83</v>
      </c>
      <c r="D29" s="136">
        <v>686.83</v>
      </c>
      <c r="E29" s="96" t="s">
        <v>275</v>
      </c>
    </row>
    <row r="30" spans="1:5" ht="24.75" thickBot="1">
      <c r="A30" s="156" t="s">
        <v>312</v>
      </c>
      <c r="B30" s="263"/>
      <c r="C30" s="146">
        <v>91</v>
      </c>
      <c r="D30" s="146">
        <v>91</v>
      </c>
      <c r="E30" s="158"/>
    </row>
    <row r="31" spans="1:5" ht="72">
      <c r="A31" s="162" t="s">
        <v>313</v>
      </c>
      <c r="B31" s="159"/>
      <c r="C31" s="141">
        <f>C32+C33+C34+C35+C36</f>
        <v>12057.210000000001</v>
      </c>
      <c r="D31" s="141">
        <f>D32+D33+D34+D35+D36</f>
        <v>11982.350000000002</v>
      </c>
      <c r="E31" s="142"/>
    </row>
    <row r="32" spans="1:5" ht="48" customHeight="1">
      <c r="A32" s="264" t="s">
        <v>314</v>
      </c>
      <c r="B32" s="136"/>
      <c r="C32" s="136">
        <v>9950.39</v>
      </c>
      <c r="D32" s="136">
        <v>9875.53</v>
      </c>
      <c r="E32" s="155" t="s">
        <v>315</v>
      </c>
    </row>
    <row r="33" spans="1:5" ht="25.5">
      <c r="A33" s="258"/>
      <c r="B33" s="136"/>
      <c r="C33" s="136">
        <v>9.5</v>
      </c>
      <c r="D33" s="136">
        <v>9.5</v>
      </c>
      <c r="E33" s="155" t="s">
        <v>316</v>
      </c>
    </row>
    <row r="34" spans="1:5" ht="48">
      <c r="A34" s="153" t="s">
        <v>317</v>
      </c>
      <c r="B34" s="136"/>
      <c r="C34" s="136">
        <v>407.42</v>
      </c>
      <c r="D34" s="136">
        <v>407.42</v>
      </c>
      <c r="E34" s="155" t="s">
        <v>315</v>
      </c>
    </row>
    <row r="35" spans="1:5" ht="36">
      <c r="A35" s="153" t="s">
        <v>318</v>
      </c>
      <c r="B35" s="136"/>
      <c r="C35" s="136">
        <v>467.29</v>
      </c>
      <c r="D35" s="136">
        <v>467.29</v>
      </c>
      <c r="E35" s="155" t="s">
        <v>315</v>
      </c>
    </row>
    <row r="36" spans="1:5" ht="60.75" thickBot="1">
      <c r="A36" s="156" t="s">
        <v>321</v>
      </c>
      <c r="B36" s="146"/>
      <c r="C36" s="146">
        <v>1222.61</v>
      </c>
      <c r="D36" s="146">
        <v>1222.61</v>
      </c>
      <c r="E36" s="158" t="s">
        <v>315</v>
      </c>
    </row>
    <row r="37" spans="1:5" ht="37.5" customHeight="1" thickBot="1">
      <c r="A37" s="251" t="s">
        <v>185</v>
      </c>
      <c r="B37" s="252"/>
      <c r="C37" s="160">
        <f>C12+C13+C14+C20+C28+C31</f>
        <v>50969.278</v>
      </c>
      <c r="D37" s="160">
        <f>D12+D13+D14+D20+D28+D31</f>
        <v>49092.901</v>
      </c>
      <c r="E37" s="161"/>
    </row>
    <row r="38" ht="37.5" customHeight="1"/>
    <row r="39" ht="39.75" customHeight="1"/>
    <row r="40" ht="37.5" customHeight="1"/>
    <row r="41" ht="53.25" customHeight="1"/>
    <row r="42" ht="53.25" customHeight="1"/>
    <row r="43" ht="76.5" customHeight="1"/>
    <row r="44" ht="68.25" customHeight="1"/>
    <row r="45" ht="68.25" customHeight="1"/>
    <row r="46" ht="68.25" customHeight="1"/>
    <row r="47" ht="27" customHeight="1"/>
    <row r="48" ht="21.75" customHeight="1"/>
    <row r="49" ht="20.25" customHeight="1"/>
    <row r="50" ht="60" customHeight="1"/>
    <row r="51" spans="3:4" ht="12.75">
      <c r="C51" s="101"/>
      <c r="D51" s="1"/>
    </row>
    <row r="53" ht="23.25" customHeight="1"/>
    <row r="58" ht="27" customHeight="1"/>
  </sheetData>
  <sheetProtection/>
  <mergeCells count="19">
    <mergeCell ref="B10:B11"/>
    <mergeCell ref="A37:B37"/>
    <mergeCell ref="A12:A13"/>
    <mergeCell ref="B12:B13"/>
    <mergeCell ref="A15:A16"/>
    <mergeCell ref="A17:A18"/>
    <mergeCell ref="A21:A22"/>
    <mergeCell ref="B28:B30"/>
    <mergeCell ref="A32:A33"/>
    <mergeCell ref="C10:C11"/>
    <mergeCell ref="D10:D11"/>
    <mergeCell ref="A3:E3"/>
    <mergeCell ref="A4:E4"/>
    <mergeCell ref="B5:D5"/>
    <mergeCell ref="A6:E6"/>
    <mergeCell ref="A8:B9"/>
    <mergeCell ref="C8:D8"/>
    <mergeCell ref="E8:E11"/>
    <mergeCell ref="A10:A1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ПК</cp:lastModifiedBy>
  <cp:lastPrinted>2016-02-24T06:46:56Z</cp:lastPrinted>
  <dcterms:created xsi:type="dcterms:W3CDTF">2007-10-25T07:17:21Z</dcterms:created>
  <dcterms:modified xsi:type="dcterms:W3CDTF">2016-02-24T12:21:41Z</dcterms:modified>
  <cp:category/>
  <cp:version/>
  <cp:contentType/>
  <cp:contentStatus/>
</cp:coreProperties>
</file>